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jkonarzewska\Desktop\"/>
    </mc:Choice>
  </mc:AlternateContent>
  <xr:revisionPtr revIDLastSave="0" documentId="13_ncr:1_{46AB0EF4-0345-4626-B62F-596DEB9B63E0}" xr6:coauthVersionLast="47" xr6:coauthVersionMax="47" xr10:uidLastSave="{00000000-0000-0000-0000-000000000000}"/>
  <workbookProtection workbookAlgorithmName="SHA-512" workbookHashValue="lSmFoNM3ScM4z4gckEuClXq2do5/bXF1uPeg83C0KL0v5gIJJYq85TuFE4vkduMM0/vwEdUpPquSgGsREET30A==" workbookSaltValue="0T6mZe6iODIsoqf5b0eVhQ==" workbookSpinCount="100000" lockStructure="1"/>
  <bookViews>
    <workbookView xWindow="28680" yWindow="-120" windowWidth="29040" windowHeight="15720" tabRatio="587" firstSheet="1" activeTab="1" xr2:uid="{00000000-000D-0000-FFFF-FFFF00000000}"/>
  </bookViews>
  <sheets>
    <sheet name="Białe PLAMY" sheetId="9" state="hidden" r:id="rId1"/>
    <sheet name="1. Wzór wniosku z harmonogramem" sheetId="1" r:id="rId2"/>
    <sheet name="3. Wzór sprawozdania 12 msc" sheetId="4" r:id="rId3"/>
    <sheet name="4. Wzór sprawozdania 24 msc" sheetId="2" r:id="rId4"/>
    <sheet name="5. Wzór sprawozdania trwałość" sheetId="7" r:id="rId5"/>
  </sheets>
  <definedNames>
    <definedName name="_xlnm.Print_Area" localSheetId="1">'1. Wzór wniosku z harmonogramem'!$B$2:$T$33</definedName>
    <definedName name="_xlnm.Print_Area" localSheetId="2">'3. Wzór sprawozdania 12 msc'!$B$2:$K$30</definedName>
    <definedName name="_xlnm.Print_Area" localSheetId="3">'4. Wzór sprawozdania 24 msc'!$B$2:$Q$31</definedName>
    <definedName name="_xlnm.Print_Area" localSheetId="4">'5. Wzór sprawozdania trwałość'!$B$2:$K$29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Q7" i="2" l="1"/>
  <c r="K7" i="4"/>
  <c r="T4" i="1"/>
  <c r="G23" i="7"/>
  <c r="G24" i="7" s="1"/>
  <c r="F28" i="4" l="1"/>
  <c r="P6" i="2"/>
  <c r="E7" i="7" l="1"/>
  <c r="E6" i="7"/>
  <c r="E5" i="7"/>
  <c r="E4" i="7"/>
  <c r="K6" i="7" l="1"/>
  <c r="K8" i="7" l="1"/>
  <c r="P6" i="7" s="1"/>
  <c r="H6" i="4" l="1"/>
  <c r="P11" i="4" s="1"/>
  <c r="N6" i="2"/>
  <c r="J7" i="4"/>
  <c r="P10" i="4" l="1"/>
  <c r="V12" i="2"/>
  <c r="V11" i="2" s="1"/>
  <c r="C13" i="1"/>
  <c r="C14" i="1" l="1"/>
  <c r="C11" i="4" l="1"/>
  <c r="C15" i="1"/>
  <c r="K22" i="2"/>
  <c r="F22" i="4"/>
  <c r="J6" i="4"/>
  <c r="U4" i="4" l="1"/>
  <c r="C16" i="1"/>
  <c r="P18" i="4"/>
  <c r="P19" i="4" s="1"/>
  <c r="T7" i="1"/>
  <c r="K4" i="7"/>
  <c r="F8" i="7" s="1"/>
  <c r="I8" i="7" s="1"/>
  <c r="C17" i="1" l="1"/>
  <c r="C11" i="7"/>
  <c r="C12" i="7" s="1"/>
  <c r="C13" i="7" s="1"/>
  <c r="C14" i="7" s="1"/>
  <c r="C15" i="7" s="1"/>
  <c r="C16" i="7" s="1"/>
  <c r="C17" i="7" s="1"/>
  <c r="C18" i="7" s="1"/>
  <c r="C19" i="7" s="1"/>
  <c r="C20" i="7" s="1"/>
  <c r="C21" i="7" s="1"/>
  <c r="C22" i="7" s="1"/>
  <c r="F11" i="7" s="1"/>
  <c r="F12" i="7" s="1"/>
  <c r="F13" i="7" s="1"/>
  <c r="F14" i="7" s="1"/>
  <c r="F15" i="7" s="1"/>
  <c r="F16" i="7" s="1"/>
  <c r="F17" i="7" s="1"/>
  <c r="F18" i="7" s="1"/>
  <c r="F19" i="7" s="1"/>
  <c r="F20" i="7" s="1"/>
  <c r="F21" i="7" s="1"/>
  <c r="F22" i="7" s="1"/>
  <c r="Q4" i="2"/>
  <c r="I13" i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I24" i="1" s="1"/>
  <c r="O13" i="1"/>
  <c r="O14" i="1" s="1"/>
  <c r="O15" i="1" s="1"/>
  <c r="O16" i="1" s="1"/>
  <c r="O17" i="1" s="1"/>
  <c r="O18" i="1" s="1"/>
  <c r="O19" i="1" s="1"/>
  <c r="O20" i="1" s="1"/>
  <c r="O21" i="1" s="1"/>
  <c r="O22" i="1" s="1"/>
  <c r="O23" i="1" s="1"/>
  <c r="O24" i="1" s="1"/>
  <c r="E25" i="1"/>
  <c r="C18" i="1" l="1"/>
  <c r="K4" i="4"/>
  <c r="Q25" i="1"/>
  <c r="M8" i="1" s="1"/>
  <c r="K25" i="1"/>
  <c r="R25" i="1"/>
  <c r="L25" i="1"/>
  <c r="F25" i="1"/>
  <c r="C19" i="1" l="1"/>
  <c r="T5" i="1"/>
  <c r="H17" i="2"/>
  <c r="C10" i="2"/>
  <c r="C20" i="1" l="1"/>
  <c r="I7" i="4"/>
  <c r="O7" i="2"/>
  <c r="S15" i="1"/>
  <c r="C21" i="1" l="1"/>
  <c r="S23" i="1"/>
  <c r="T23" i="1" s="1"/>
  <c r="S16" i="1"/>
  <c r="T16" i="1" s="1"/>
  <c r="T15" i="1"/>
  <c r="S14" i="1"/>
  <c r="T14" i="1" s="1"/>
  <c r="S17" i="1"/>
  <c r="T17" i="1" s="1"/>
  <c r="S18" i="1"/>
  <c r="T18" i="1" s="1"/>
  <c r="S19" i="1"/>
  <c r="T19" i="1" s="1"/>
  <c r="S20" i="1"/>
  <c r="T20" i="1" s="1"/>
  <c r="S21" i="1"/>
  <c r="T21" i="1" s="1"/>
  <c r="S22" i="1"/>
  <c r="T22" i="1" s="1"/>
  <c r="S24" i="1"/>
  <c r="T24" i="1" s="1"/>
  <c r="S13" i="1"/>
  <c r="G24" i="1"/>
  <c r="G14" i="1"/>
  <c r="H14" i="1" s="1"/>
  <c r="G15" i="1"/>
  <c r="G16" i="1"/>
  <c r="G17" i="1"/>
  <c r="G18" i="1"/>
  <c r="G19" i="1"/>
  <c r="G20" i="1"/>
  <c r="G21" i="1"/>
  <c r="G22" i="1"/>
  <c r="G23" i="1"/>
  <c r="G13" i="1"/>
  <c r="M13" i="1"/>
  <c r="C22" i="1" l="1"/>
  <c r="S25" i="1"/>
  <c r="N13" i="1"/>
  <c r="G25" i="1"/>
  <c r="C23" i="1" l="1"/>
  <c r="K5" i="7"/>
  <c r="V20" i="2"/>
  <c r="V21" i="2" s="1"/>
  <c r="O4" i="2"/>
  <c r="K7" i="7" l="1"/>
  <c r="G25" i="7"/>
  <c r="Q6" i="7" s="1"/>
  <c r="C24" i="1"/>
  <c r="K28" i="2"/>
  <c r="O6" i="2"/>
  <c r="P7" i="2"/>
  <c r="I4" i="4"/>
  <c r="D22" i="4" s="1"/>
  <c r="F25" i="4" s="1"/>
  <c r="Q10" i="4" l="1"/>
  <c r="P6" i="4"/>
  <c r="P8" i="4" s="1"/>
  <c r="P4" i="4" s="1"/>
  <c r="E22" i="2"/>
  <c r="F26" i="4"/>
  <c r="F27" i="4" s="1"/>
  <c r="AA5" i="2"/>
  <c r="AA6" i="2" s="1"/>
  <c r="I6" i="4"/>
  <c r="K25" i="2" l="1"/>
  <c r="K26" i="2" s="1"/>
  <c r="J23" i="2" s="1"/>
  <c r="V7" i="2"/>
  <c r="V9" i="2" s="1"/>
  <c r="V5" i="2" s="1"/>
  <c r="W11" i="2"/>
  <c r="E23" i="4"/>
  <c r="B2" i="7"/>
  <c r="Q10" i="2" l="1"/>
  <c r="S17" i="2"/>
  <c r="K27" i="2"/>
  <c r="F23" i="4"/>
  <c r="K10" i="4"/>
  <c r="M15" i="4"/>
  <c r="H11" i="2"/>
  <c r="H12" i="2"/>
  <c r="H13" i="2"/>
  <c r="H14" i="2"/>
  <c r="H15" i="2"/>
  <c r="H16" i="2"/>
  <c r="H18" i="2"/>
  <c r="H19" i="2"/>
  <c r="H20" i="2"/>
  <c r="H21" i="2"/>
  <c r="H10" i="2"/>
  <c r="C11" i="2"/>
  <c r="C12" i="2"/>
  <c r="C13" i="2"/>
  <c r="C14" i="2"/>
  <c r="C15" i="2"/>
  <c r="C16" i="2"/>
  <c r="C17" i="2"/>
  <c r="C18" i="2"/>
  <c r="C19" i="2"/>
  <c r="C20" i="2"/>
  <c r="C21" i="2"/>
  <c r="F24" i="4" l="1"/>
  <c r="H18" i="1"/>
  <c r="H15" i="1"/>
  <c r="H16" i="1"/>
  <c r="H17" i="1"/>
  <c r="H19" i="1"/>
  <c r="H20" i="1"/>
  <c r="H21" i="1"/>
  <c r="H22" i="1"/>
  <c r="H23" i="1"/>
  <c r="H24" i="1"/>
  <c r="H13" i="1"/>
  <c r="C12" i="4"/>
  <c r="C13" i="4"/>
  <c r="C14" i="4"/>
  <c r="C15" i="4"/>
  <c r="C16" i="4"/>
  <c r="C17" i="4"/>
  <c r="C18" i="4"/>
  <c r="C19" i="4"/>
  <c r="C20" i="4"/>
  <c r="C21" i="4"/>
  <c r="C10" i="4"/>
  <c r="K23" i="2" l="1"/>
  <c r="K24" i="2" s="1"/>
  <c r="H25" i="1"/>
  <c r="B2" i="4"/>
  <c r="F7" i="4"/>
  <c r="F6" i="4"/>
  <c r="F5" i="4"/>
  <c r="F4" i="4"/>
  <c r="T13" i="1" l="1"/>
  <c r="T25" i="1" s="1"/>
  <c r="U5" i="4" l="1"/>
  <c r="F7" i="2"/>
  <c r="F6" i="2"/>
  <c r="F5" i="2"/>
  <c r="F4" i="2"/>
  <c r="B2" i="2"/>
  <c r="M20" i="1" l="1"/>
  <c r="N20" i="1" s="1"/>
  <c r="M17" i="1"/>
  <c r="N17" i="1" s="1"/>
  <c r="M24" i="1"/>
  <c r="N24" i="1" s="1"/>
  <c r="M19" i="1"/>
  <c r="N19" i="1" s="1"/>
  <c r="M15" i="1"/>
  <c r="N15" i="1" s="1"/>
  <c r="M23" i="1"/>
  <c r="N23" i="1" s="1"/>
  <c r="M22" i="1"/>
  <c r="N22" i="1" s="1"/>
  <c r="M18" i="1"/>
  <c r="N18" i="1" s="1"/>
  <c r="M14" i="1"/>
  <c r="M16" i="1"/>
  <c r="N16" i="1" s="1"/>
  <c r="M21" i="1"/>
  <c r="N21" i="1" s="1"/>
  <c r="N14" i="1" l="1"/>
  <c r="N25" i="1" s="1"/>
  <c r="M25" i="1"/>
</calcChain>
</file>

<file path=xl/sharedStrings.xml><?xml version="1.0" encoding="utf-8"?>
<sst xmlns="http://schemas.openxmlformats.org/spreadsheetml/2006/main" count="365" uniqueCount="124">
  <si>
    <t>Lp.</t>
  </si>
  <si>
    <t>Nazwa i adres Ostatecznego Odbiory Wsparcia</t>
  </si>
  <si>
    <t xml:space="preserve">Nazwa i adres instytucji opieki </t>
  </si>
  <si>
    <t>z tego:</t>
  </si>
  <si>
    <t>1a. W związku z powyższym miesięczny wydatek na jedno miejsce wyniósł:</t>
  </si>
  <si>
    <t>Ogółem:</t>
  </si>
  <si>
    <t>OŚWIADCZENIA OSTATECZNEGO ODBIORCY WSPARCIA:</t>
  </si>
  <si>
    <t>Nr umowy dofinansowania funkcjonowania miejsc opieki</t>
  </si>
  <si>
    <t>Nr umowy dofinansowania utworzenia miejsc opieki</t>
  </si>
  <si>
    <t>Liczba utworzonych miejsc opieki</t>
  </si>
  <si>
    <t>3. Oświadczam, że w okresie sprawozdawczym obsadzono utworzone miejsca w ramach programu przez dzieci niepełnosprawne lub wymagające szczególnej opieki w ilości:</t>
  </si>
  <si>
    <t>6. Oświadczam, że w okresie 24 miesięcy zostały spełnione kryteria i zasady horyzontalne.</t>
  </si>
  <si>
    <t>Program rozwoju instytucji opieki nad dziećmi w wieku do lat 3 Aktywny Maluch 2022–2029</t>
  </si>
  <si>
    <t>Nazwa i adres ostatecznego odbiorcy wsparcia</t>
  </si>
  <si>
    <t>Instytucja opieki (nazwa i adres)</t>
  </si>
  <si>
    <t>Kwota dofinansowania z FERS</t>
  </si>
  <si>
    <t>Środki europejskie</t>
  </si>
  <si>
    <t>Współfinansowanie z budżetu</t>
  </si>
  <si>
    <t>data, podpis ostatecznego odbiorcy wsparcia</t>
  </si>
  <si>
    <r>
      <t xml:space="preserve">4. Oświadczam, że w związku ze zrealizowaniem powyższego zadania </t>
    </r>
    <r>
      <rPr>
        <b/>
        <sz val="12"/>
        <color rgb="FFFF0000"/>
        <rFont val="Calibri"/>
        <family val="2"/>
        <charset val="238"/>
        <scheme val="minor"/>
      </rPr>
      <t>miałem/nie miałem*</t>
    </r>
    <r>
      <rPr>
        <sz val="12"/>
        <rFont val="Calibri"/>
        <family val="2"/>
        <charset val="238"/>
        <scheme val="minor"/>
      </rPr>
      <t xml:space="preserve"> możliwości odzyskania podatku VAT.</t>
    </r>
  </si>
  <si>
    <t>7. Oświadczam, że dane w rejestrze żłobków i klubów dziecięcych oraz wykazie dziennych opiekunów są poprawne, kompletne i aktualizowane zgodnie z ustawą z dnia 4 lutego 2011 r. o opiece nad dziećmi w wieku do lat 3 (Dz. U. z 2024 r. poz. 338 z późn. zm.).</t>
  </si>
  <si>
    <t>L.p.</t>
  </si>
  <si>
    <t>Data rozpoczęcia funkcjonowania pierwszych 12 m-cy</t>
  </si>
  <si>
    <t>Data rozpoczęcia funkcjonowania kolejnych 24 m-cy</t>
  </si>
  <si>
    <t>………………………………………………………………………</t>
  </si>
  <si>
    <t>6. Oświadczam, że w okresie funkcjonowania 12 miesięcy zostały spełnione kryteria i zasady horyzontalne.</t>
  </si>
  <si>
    <t>okres pierwszych 12-u miesięcy funkcjonowania</t>
  </si>
  <si>
    <t>SPRAWOZDANIE Z REALIZACJI ZADANIA z okresu pierwszych 12-u miesięcy funkcjonowania PODMIOTY INNE NIŻ JST</t>
  </si>
  <si>
    <t>Sporządził/a</t>
  </si>
  <si>
    <t>okres kolejnych 24 miesięcy funkcjonowania - drugie 12 miesięcy</t>
  </si>
  <si>
    <t>okres kolejnych 24 miesięcy funkcjonowania - trzecie 12 miesięcy</t>
  </si>
  <si>
    <t>*niepotrzebne usunąć/skreślić.</t>
  </si>
  <si>
    <t>4. Oświadczam, że obowiązki informacyjne wskazane w § 10 umowy zostały spełnione.</t>
  </si>
  <si>
    <t>Liczba faktycznie obsadzonych miejsc opieki obliczona zgodnie z wytycznymi metodologicznymi, zamieszczonymi na stronie internetowej Ministra właściwego do spraw rodziny w zakładce Aktywny Maluch 2022-2029</t>
  </si>
  <si>
    <r>
      <t xml:space="preserve">1. Oświadczam, że pełny koszt funkcjonowania </t>
    </r>
    <r>
      <rPr>
        <b/>
        <sz val="12"/>
        <color rgb="FFFF0000"/>
        <rFont val="Calibri"/>
        <family val="2"/>
        <charset val="238"/>
        <scheme val="minor"/>
      </rPr>
      <t xml:space="preserve">…….. </t>
    </r>
    <r>
      <rPr>
        <sz val="12"/>
        <rFont val="Calibri"/>
        <family val="2"/>
        <charset val="238"/>
        <scheme val="minor"/>
      </rPr>
      <t>miejsc opieki utworzonych w ramach Programu Aktywny Maluch 2022-2029 obejmowa</t>
    </r>
    <r>
      <rPr>
        <sz val="12"/>
        <color theme="1"/>
        <rFont val="Calibri"/>
        <family val="2"/>
        <charset val="238"/>
        <scheme val="minor"/>
      </rPr>
      <t>ł koszty</t>
    </r>
    <r>
      <rPr>
        <sz val="12"/>
        <rFont val="Calibri"/>
        <family val="2"/>
        <charset val="238"/>
        <scheme val="minor"/>
      </rPr>
      <t xml:space="preserve"> zgodne z zapisami pkt. 4.3. i w okresie </t>
    </r>
    <r>
      <rPr>
        <b/>
        <sz val="12"/>
        <color rgb="FFFF0000"/>
        <rFont val="Calibri"/>
        <family val="2"/>
        <charset val="238"/>
        <scheme val="minor"/>
      </rPr>
      <t xml:space="preserve">od (dd-mm-rrrr) ………………………… do (dd-mm-rrrr) …………………….. </t>
    </r>
    <r>
      <rPr>
        <sz val="12"/>
        <color theme="1"/>
        <rFont val="Calibri"/>
        <family val="2"/>
        <charset val="238"/>
        <scheme val="minor"/>
      </rPr>
      <t>wyniósł</t>
    </r>
    <r>
      <rPr>
        <sz val="12"/>
        <rFont val="Calibri"/>
        <family val="2"/>
        <charset val="238"/>
        <scheme val="minor"/>
      </rPr>
      <t>:</t>
    </r>
  </si>
  <si>
    <t>SPRAWOZDANIE Z TRWAŁOŚCI FUNKCJONOWANIA MIEJSC OPIEKI PRZEZ 24 MIESIĄCE PODMIOTY INNE NIŻ JST</t>
  </si>
  <si>
    <t>Data  utworzenia miejsc opieki (wpisu do właściwego rejestru/wykazu)</t>
  </si>
  <si>
    <t>okres pierwszych 12-u miesięcy trwałości</t>
  </si>
  <si>
    <t>Okres sprawozdawczy za 24 miesiące trwałości funkcjonowania liczony</t>
  </si>
  <si>
    <t>do:</t>
  </si>
  <si>
    <r>
      <t xml:space="preserve">5. Oświadczam, że </t>
    </r>
    <r>
      <rPr>
        <b/>
        <sz val="12"/>
        <color rgb="FFFF0000"/>
        <rFont val="Calibri"/>
        <family val="2"/>
        <charset val="238"/>
        <scheme val="minor"/>
      </rPr>
      <t xml:space="preserve">został/nie został* </t>
    </r>
    <r>
      <rPr>
        <sz val="12"/>
        <rFont val="Calibri"/>
        <family val="2"/>
        <charset val="238"/>
        <scheme val="minor"/>
      </rPr>
      <t>spełniony warunek OOW dotyczący obowiązków informacyjno-promocyjnych zgodnie z § 10 umowy.</t>
    </r>
  </si>
  <si>
    <t>Liczba miejsc opieki</t>
  </si>
  <si>
    <t xml:space="preserve">Liczba dofinansowywanych miejsc </t>
  </si>
  <si>
    <t>OŚWIADCZENIA OSTATECZNEGO ODBIORCY WSPARCIA</t>
  </si>
  <si>
    <t>2. Oświadczam, że opłaty rodziców za pobyt dziecka w instytucji opieki zostały/zostaną pomniejszone o kwotę miesięcznego dofinansowania.</t>
  </si>
  <si>
    <t xml:space="preserve">1. Oświadczam, że dofinansowanie miesięczne na jedno miejsce opieki nie jest/nie będzie wyższe od miesięcznego kosztu funkcjonowania tego miejsca w instytucji opieki. </t>
  </si>
  <si>
    <t>Sporządził/a:</t>
  </si>
  <si>
    <t>……………………………………………………………………….</t>
  </si>
  <si>
    <t>……………………………………………………………………………</t>
  </si>
  <si>
    <t>3. Oświadczam, że w okresie sprawozdawczym obsadzono utworzone miejsca w ramach programu przez dzieci niepełnosprawne lub wymagające szczególnej opieki w liczbie:</t>
  </si>
  <si>
    <r>
      <t xml:space="preserve">3. Oświadczam, że w związku z realizacją powyższego zadania </t>
    </r>
    <r>
      <rPr>
        <b/>
        <sz val="11"/>
        <color rgb="FFFF0000"/>
        <rFont val="Calibri"/>
        <family val="2"/>
        <charset val="238"/>
        <scheme val="minor"/>
      </rPr>
      <t>mam możliwość/nie mam możliwości*</t>
    </r>
    <r>
      <rPr>
        <b/>
        <sz val="11"/>
        <color indexed="8"/>
        <rFont val="Calibri"/>
        <family val="2"/>
        <charset val="238"/>
        <scheme val="minor"/>
      </rPr>
      <t xml:space="preserve"> odzyskania podatku VAT na zasadach obowiązującego prawa w Polsce. Jednosześnie zobowiązuję się do zwrotu podatku VAT, jeżeli zaistnieją przesłanki umożliwiające odzyskanie tego podatku.</t>
    </r>
  </si>
  <si>
    <r>
      <t xml:space="preserve">2. Oświadczam, że instytucja opieki </t>
    </r>
    <r>
      <rPr>
        <b/>
        <sz val="12"/>
        <color rgb="FFFF0000"/>
        <rFont val="Calibri"/>
        <family val="2"/>
        <charset val="238"/>
        <scheme val="minor"/>
      </rPr>
      <t>jest/nie jest *</t>
    </r>
    <r>
      <rPr>
        <sz val="12"/>
        <color theme="1"/>
        <rFont val="Calibri"/>
        <family val="2"/>
        <charset val="238"/>
        <scheme val="minor"/>
      </rPr>
      <t xml:space="preserve"> dostosowana do potrzeb osób z niepełnosprawnością.</t>
    </r>
  </si>
  <si>
    <t xml:space="preserve">9. Ja, niżej podpisany(a), niniejszym oświadczam, że informacje zawarte w powyższym sprawozdaniu są zgodne z prawdą. Jestem świadomy(a) odpowiedzialności karnej wynikającej z art. 271 i art. 286 kodeksu karnego, która grozi w razie poświadczenia nieprawdy i wprowadzenia w błąd.      </t>
  </si>
  <si>
    <r>
      <t xml:space="preserve">2. Oświadczam, że instytucja opieki </t>
    </r>
    <r>
      <rPr>
        <b/>
        <sz val="12"/>
        <color rgb="FFFF0000"/>
        <rFont val="Calibri"/>
        <family val="2"/>
        <charset val="238"/>
        <scheme val="minor"/>
      </rPr>
      <t>jest/nie jest *</t>
    </r>
    <r>
      <rPr>
        <sz val="12"/>
        <rFont val="Calibri"/>
        <family val="2"/>
        <charset val="238"/>
        <scheme val="minor"/>
      </rPr>
      <t xml:space="preserve"> dostosowana do potrzeb osób z niepełnosprawnością.</t>
    </r>
  </si>
  <si>
    <t>Nieosiągięty wskaźnik dla (do zwrotu za liczbę miejsc opieki)</t>
  </si>
  <si>
    <t>Liczba miejsc opieki objętych dochowaniem trwałości w okresie 24 miesięcy</t>
  </si>
  <si>
    <t>…………………………………………………………………………………………………………………….</t>
  </si>
  <si>
    <r>
      <t xml:space="preserve">1. Oświadczam, że instytucja opieki </t>
    </r>
    <r>
      <rPr>
        <b/>
        <sz val="12"/>
        <color rgb="FFFF0000"/>
        <rFont val="Calibri"/>
        <family val="2"/>
        <charset val="238"/>
        <scheme val="minor"/>
      </rPr>
      <t>jest/nie jest *</t>
    </r>
    <r>
      <rPr>
        <sz val="12"/>
        <rFont val="Calibri"/>
        <family val="2"/>
        <charset val="238"/>
        <scheme val="minor"/>
      </rPr>
      <t xml:space="preserve"> dostosowana do potrzeb osób z niepełnosprawnością.</t>
    </r>
  </si>
  <si>
    <r>
      <t xml:space="preserve">3. Oświadczam, że w związku ze zrealizowaniem powyższego zadania </t>
    </r>
    <r>
      <rPr>
        <b/>
        <sz val="12"/>
        <color rgb="FFFF0000"/>
        <rFont val="Calibri"/>
        <family val="2"/>
        <charset val="238"/>
        <scheme val="minor"/>
      </rPr>
      <t>miałem/nie miałem*</t>
    </r>
    <r>
      <rPr>
        <sz val="12"/>
        <rFont val="Calibri"/>
        <family val="2"/>
        <charset val="238"/>
        <scheme val="minor"/>
      </rPr>
      <t xml:space="preserve"> możliwości odzyskania podatku VAT.</t>
    </r>
  </si>
  <si>
    <r>
      <t xml:space="preserve">4. Oświadczam, że </t>
    </r>
    <r>
      <rPr>
        <b/>
        <sz val="12"/>
        <color rgb="FFFF0000"/>
        <rFont val="Calibri"/>
        <family val="2"/>
        <charset val="238"/>
        <scheme val="minor"/>
      </rPr>
      <t xml:space="preserve">został/nie został* </t>
    </r>
    <r>
      <rPr>
        <sz val="12"/>
        <rFont val="Calibri"/>
        <family val="2"/>
        <charset val="238"/>
        <scheme val="minor"/>
      </rPr>
      <t>spełniony warunek OOW dotyczący obowiązków informacyjno-promocyjnych zgodnie z § 10 umowy.</t>
    </r>
  </si>
  <si>
    <t>5. Oświadczam, że dane w rejestrze żłobków i klubów dziecięcych oraz wykazie dziennych opiekunów są poprawne, kompletne i aktualizowane zgodnie z ustawą z dnia 4 lutego 2011 r. o opiece nad dziećmi w wieku do lat 3 (Dz. U. z 2024 r. poz. 338 z późn. zm.).</t>
  </si>
  <si>
    <t>…………………………………………………………………………………………………………..</t>
  </si>
  <si>
    <t>8. Oświadczam, że koszty przewidziane do poniesienia na funkcjonowanie jednego miejsca opieki nie są i nie będą jednocześnie finansowane z różnych wspólnotowych programów, instrumentów finansowych i funduszy, w tym z innych niż Europejski Fundusz Społeczny Plus funduszy strukturalnych Unii Europejskiej.</t>
  </si>
  <si>
    <t xml:space="preserve">6. Ja, niżej podpisany(a), niniejszym oświadczam, że informacje zawarte w powyższym sprawozdaniu są zgodne z prawdą. Jestem świadomy(a) odpowiedzialności karnej wynikającej z art. 271 i art. 286 kodeksu karnego, która grozi w razie poświadczenia nieprawdy i wprowadzenia w błąd.      </t>
  </si>
  <si>
    <r>
      <t>2. Oświadczam, że w okresie sprawozdawczym obsadzono utworzone miejsca w ramach programu przez dzieci niepełnosprawne lub wymagające szczególnej opieki w liczbie:</t>
    </r>
    <r>
      <rPr>
        <sz val="12"/>
        <color rgb="FFFF0000"/>
        <rFont val="Calibri"/>
        <family val="2"/>
        <charset val="238"/>
        <scheme val="minor"/>
      </rPr>
      <t xml:space="preserve"> </t>
    </r>
    <r>
      <rPr>
        <b/>
        <sz val="12"/>
        <color rgb="FFFF0000"/>
        <rFont val="Calibri"/>
        <family val="2"/>
        <charset val="238"/>
        <scheme val="minor"/>
      </rPr>
      <t>……..</t>
    </r>
  </si>
  <si>
    <r>
      <t xml:space="preserve">11. Oświadczam, że gromadzę i okażę w trakcie kontroli i na każde wezwanie wojewody dokumenty potwierdzające faktyczne obniżenie miesięcznych opłat rodziców za pobyt dziecka w instytucji opieki poprzez przedstawienie dokumentów wskazanych w § 3 ust. 8 umowy oraz przechowuję dokumentację związaną z realizacją zadania przez okres wskazany w § 6 ust. 3 umowy, w </t>
    </r>
    <r>
      <rPr>
        <b/>
        <sz val="12"/>
        <color rgb="FFFF0000"/>
        <rFont val="Calibri"/>
        <family val="2"/>
        <charset val="238"/>
        <scheme val="minor"/>
      </rPr>
      <t>siedzibie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color rgb="FFFF0000"/>
        <rFont val="Calibri"/>
        <family val="2"/>
        <charset val="238"/>
        <scheme val="minor"/>
      </rPr>
      <t>OOW/siedzibie instytucji opieki*</t>
    </r>
    <r>
      <rPr>
        <sz val="12"/>
        <color theme="1"/>
        <rFont val="Calibri"/>
        <family val="2"/>
        <charset val="238"/>
        <scheme val="minor"/>
      </rPr>
      <t xml:space="preserve">. </t>
    </r>
  </si>
  <si>
    <r>
      <t xml:space="preserve">11. Oświadczam, że gromadzę i okażę w trakcie kontroli i na każde wezwanie wojewody dokumenty potwierdzające faktyczne obniżenie miesięcznych opłat rodziców za pobyt dziecka w instytucji opieki poprzez przedstawienie dokumentów wskazanych w § 3 ust. 8 umowy oraz przechowuję dokumentację związaną z realizacją zadania przez okres wskazany w § 6 ust. 3 umowy, w </t>
    </r>
    <r>
      <rPr>
        <b/>
        <sz val="12"/>
        <color rgb="FFFF0000"/>
        <rFont val="Calibri"/>
        <family val="2"/>
        <charset val="238"/>
        <scheme val="minor"/>
      </rPr>
      <t>siedzibie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color rgb="FFFF0000"/>
        <rFont val="Calibri"/>
        <family val="2"/>
        <charset val="238"/>
        <scheme val="minor"/>
      </rPr>
      <t>OOW/siedzibie instytucji opieki*</t>
    </r>
    <r>
      <rPr>
        <sz val="12"/>
        <rFont val="Calibri"/>
        <family val="2"/>
        <charset val="238"/>
        <scheme val="minor"/>
      </rPr>
      <t xml:space="preserve">. </t>
    </r>
  </si>
  <si>
    <t>Wyliczenie osiągniętego obsadzenia miejsc</t>
  </si>
  <si>
    <t>Osiągnięty wskaźnik zgodnie z metodologią</t>
  </si>
  <si>
    <t>% wykorzystania środków</t>
  </si>
  <si>
    <t>Średnia kwota na miejsce na miesiąc</t>
  </si>
  <si>
    <t>Kwota dofinansowania z FERS**</t>
  </si>
  <si>
    <t>………………………………………………………………………………………………………………………………………</t>
  </si>
  <si>
    <t>………………………………………………………………………………………………………………….</t>
  </si>
  <si>
    <t>Liczba obsadzonych miejsc opieki</t>
  </si>
  <si>
    <t>Miesiąc i Rok</t>
  </si>
  <si>
    <r>
      <t xml:space="preserve">5. Oświadczam, że </t>
    </r>
    <r>
      <rPr>
        <b/>
        <sz val="12"/>
        <color rgb="FFFF0000"/>
        <rFont val="Calibri"/>
        <family val="2"/>
        <charset val="238"/>
        <scheme val="minor"/>
      </rPr>
      <t>został/nie został*</t>
    </r>
    <r>
      <rPr>
        <sz val="12"/>
        <rFont val="Calibri"/>
        <family val="2"/>
        <charset val="238"/>
        <scheme val="minor"/>
      </rPr>
      <t xml:space="preserve"> spełniony warunek OOW dotyczący obowiązków informacyjno-promocyjnych zgodnie z § 10 umowy.</t>
    </r>
  </si>
  <si>
    <r>
      <t xml:space="preserve">4. Oświadczam, że w okresie realizacji powyższego zadania </t>
    </r>
    <r>
      <rPr>
        <b/>
        <sz val="12"/>
        <color rgb="FFFF0000"/>
        <rFont val="Calibri"/>
        <family val="2"/>
        <charset val="238"/>
        <scheme val="minor"/>
      </rPr>
      <t>miałem(am)/nie miałem(am)*</t>
    </r>
    <r>
      <rPr>
        <sz val="12"/>
        <rFont val="Calibri"/>
        <family val="2"/>
        <charset val="238"/>
        <scheme val="minor"/>
      </rPr>
      <t xml:space="preserve"> możliwości odzyskania podatku VAT.</t>
    </r>
  </si>
  <si>
    <t>Wskaźnik obsadzenia miejsc</t>
  </si>
  <si>
    <t>Kwota dofinansowania na 1 miejsce na miesiac</t>
  </si>
  <si>
    <t>Wymagany Poziom obsadzenia</t>
  </si>
  <si>
    <t xml:space="preserve">&lt;-- przed zaokrągleniem </t>
  </si>
  <si>
    <t>Kwota pełnego dofinansowania za obsadzone meijsca</t>
  </si>
  <si>
    <t>Kwota innych dotacji</t>
  </si>
  <si>
    <t>Okres kolejnych 24-ch miesięcy funkcjonowania</t>
  </si>
  <si>
    <t>Okres pierwszych 12 miesięcy funkcjonowania</t>
  </si>
  <si>
    <t>SUMA Dofinansowania obsadzonych miejsc w okresie 
kolejnych 24-ch miesiecy funkcjonowania:</t>
  </si>
  <si>
    <t>Nr umowy dofinansowania funkcjonowania 
miejsc opieki</t>
  </si>
  <si>
    <t>Data rozpoczęcia okresu trwałości</t>
  </si>
  <si>
    <r>
      <t xml:space="preserve">12. Oświadczam, że </t>
    </r>
    <r>
      <rPr>
        <b/>
        <sz val="12"/>
        <color rgb="FFFF0000"/>
        <rFont val="Calibri"/>
        <family val="2"/>
        <charset val="238"/>
        <scheme val="minor"/>
      </rPr>
      <t>zapewniłem(am)/nie zapewniłem(am)*</t>
    </r>
    <r>
      <rPr>
        <sz val="12"/>
        <rFont val="Calibri"/>
        <family val="2"/>
        <charset val="238"/>
        <scheme val="minor"/>
      </rPr>
      <t xml:space="preserve"> dostępność usługi opiekuńczej poprzez gotowość do przyjęcia dzieci.</t>
    </r>
  </si>
  <si>
    <t>Liczba miejsc opieki nie uwzględnionych we wskaźniku</t>
  </si>
  <si>
    <t>Wnoszę o uruchomienie wypłaty środków FERS i budżetu państwa w zakresie współfinansowania na wyżej wskazany okres funkcjonowania miejsc opieki, 
utworzonych w ramach programu, zgodnie z poniższym harmonogramem:</t>
  </si>
  <si>
    <r>
      <t xml:space="preserve">12. Oświadczam, że </t>
    </r>
    <r>
      <rPr>
        <b/>
        <sz val="12"/>
        <color rgb="FFFF0000"/>
        <rFont val="Calibri"/>
        <family val="2"/>
        <charset val="238"/>
        <scheme val="minor"/>
      </rPr>
      <t>zapewniłem(am)/nie zapewniłem(am)*</t>
    </r>
    <r>
      <rPr>
        <sz val="12"/>
        <rFont val="Calibri"/>
        <family val="2"/>
        <charset val="238"/>
        <scheme val="minor"/>
      </rPr>
      <t xml:space="preserve"> dostępność usługi opiekuńczej poprzez gotowość do przyjęcia dzieci. Zobowiazuję się do przedłożenia dodatkowego oświadczenia w tym zakresie.</t>
    </r>
  </si>
  <si>
    <t>Średnia liczba miejsc opieki w okresie 24 msc</t>
  </si>
  <si>
    <t xml:space="preserve">*niepotrzebne usunąć/skreślić.
** kwotę dofinansowania z FERS należy rozumieć jako iloczyn liczby dofinansowywanych miejsc w danym miesiącu i kwoty dofinansowania na 1 miejsce, np. w przypadku 12 miejsc opieki w miesiącu, przy dofinansowaniu w maksymalnej kwocie 836,00 zł - kwota dofinansowania z FERS dla tego miesiąca wynosi 10 032,00 zł </t>
  </si>
  <si>
    <r>
      <t xml:space="preserve">** kwotę dofinansowania z FERS należy rozumieć jako iloczyn liczby dofinansowywanych </t>
    </r>
    <r>
      <rPr>
        <sz val="10"/>
        <color rgb="FFC00000"/>
        <rFont val="Calibri"/>
        <family val="2"/>
        <charset val="238"/>
        <scheme val="minor"/>
      </rPr>
      <t>miejsc w danym miesiącu</t>
    </r>
    <r>
      <rPr>
        <sz val="10"/>
        <color theme="1"/>
        <rFont val="Calibri"/>
        <family val="2"/>
        <charset val="238"/>
        <scheme val="minor"/>
      </rPr>
      <t xml:space="preserve"> i </t>
    </r>
    <r>
      <rPr>
        <sz val="10"/>
        <color rgb="FFC0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kwoty dofinansowania na 1 miejsce, np. w przypadku 12 miejsc opieki w miesiącu, przy dofinansowaniu w maksymalnej kwocie 836,00 zł - kwota dofinansowania</t>
    </r>
    <r>
      <rPr>
        <sz val="10"/>
        <color rgb="FFC00000"/>
        <rFont val="Calibri"/>
        <family val="2"/>
        <charset val="238"/>
        <scheme val="minor"/>
      </rPr>
      <t xml:space="preserve"> z FERS dla tego miesiąca</t>
    </r>
    <r>
      <rPr>
        <sz val="10"/>
        <color theme="1"/>
        <rFont val="Calibri"/>
        <family val="2"/>
        <charset val="238"/>
        <scheme val="minor"/>
      </rPr>
      <t xml:space="preserve"> wynosi 10 032,00 zł </t>
    </r>
  </si>
  <si>
    <t>10. Oświadczam, że opłaty rodziców za pobyt dziecka w instytucji opieki zostały/zostaną pomniejszone o kwotę miesięcznego dofinansowania.</t>
  </si>
  <si>
    <r>
      <t>1. Oświadczam, że całkowity koszt funkcjonowania miejsc opieki utworzonych w ramach Programu Aktywny Maluch 2022-2029 obejmował</t>
    </r>
    <r>
      <rPr>
        <sz val="12"/>
        <color theme="1"/>
        <rFont val="Calibri"/>
        <family val="2"/>
        <charset val="238"/>
        <scheme val="minor"/>
      </rPr>
      <t xml:space="preserve"> koszty</t>
    </r>
    <r>
      <rPr>
        <sz val="12"/>
        <rFont val="Calibri"/>
        <family val="2"/>
        <charset val="238"/>
        <scheme val="minor"/>
      </rPr>
      <t xml:space="preserve"> zgodne z zapisami pkt. 4.3. programu i w okresie 
</t>
    </r>
    <r>
      <rPr>
        <b/>
        <sz val="12"/>
        <color rgb="FFFF0000"/>
        <rFont val="Calibri"/>
        <family val="2"/>
        <charset val="238"/>
        <scheme val="minor"/>
      </rPr>
      <t>od …………………………….. do ……………………..</t>
    </r>
    <r>
      <rPr>
        <sz val="12"/>
        <rFont val="Calibri"/>
        <family val="2"/>
        <charset val="238"/>
        <scheme val="minor"/>
      </rPr>
      <t xml:space="preserve"> w</t>
    </r>
    <r>
      <rPr>
        <sz val="12"/>
        <color theme="1"/>
        <rFont val="Calibri"/>
        <family val="2"/>
        <charset val="238"/>
        <scheme val="minor"/>
      </rPr>
      <t>yniósł:</t>
    </r>
  </si>
  <si>
    <t>Liczba miejsc kwalifikowalnych</t>
  </si>
  <si>
    <t>Średnia liczba miejsc opieki w okresie 12 miesięcy</t>
  </si>
  <si>
    <t>Średnia liczba miejsc opieki w okresie 24 miesięcy</t>
  </si>
  <si>
    <t>Liczba miejsc opieki w gotowości w okresie kolejnych 24 miesięcy</t>
  </si>
  <si>
    <t>Liczba miejsc opieki w gotowości w okresie pierwszych 12 miesięcy</t>
  </si>
  <si>
    <t>Łączna kwota Dofinansowania za miejsca kwalifikowalne</t>
  </si>
  <si>
    <t>Biała Plama</t>
  </si>
  <si>
    <t>TAK</t>
  </si>
  <si>
    <t>Kod TERYT</t>
  </si>
  <si>
    <t>Liczba miejsc opieki obsadzonych 
w okresie 12 m-cy</t>
  </si>
  <si>
    <t>Kwota zwrotu dot. funkcjonowania za miejsca nie uwzględnione we wskaźniku</t>
  </si>
  <si>
    <t>Obsadzenie miejsc ogółem</t>
  </si>
  <si>
    <t>Wskaźnik obsadzenia miejsc opieki</t>
  </si>
  <si>
    <t>Liczba dofinansowywanych miejsc opieki w okresie funkcjonowania</t>
  </si>
  <si>
    <t>1a. W związku z powyższym miesięczny wydatek na jedno miejsce w ww. okresie wyniósł:</t>
  </si>
  <si>
    <t xml:space="preserve">od: </t>
  </si>
  <si>
    <t>………………………………………………………………………………</t>
  </si>
  <si>
    <t>okres drugich 12-u miesięcy trwałości</t>
  </si>
  <si>
    <r>
      <t xml:space="preserve">SPRAWOZDANIE Z REALIZACJI ZADANIA z okresu </t>
    </r>
    <r>
      <rPr>
        <b/>
        <sz val="14"/>
        <color theme="1"/>
        <rFont val="Calibri"/>
        <family val="2"/>
        <charset val="238"/>
        <scheme val="minor"/>
      </rPr>
      <t xml:space="preserve">kolejnych </t>
    </r>
    <r>
      <rPr>
        <b/>
        <sz val="14"/>
        <color indexed="8"/>
        <rFont val="Calibri"/>
        <family val="2"/>
        <charset val="238"/>
        <scheme val="minor"/>
      </rPr>
      <t>24-ch miesięcy funkcjonowania miejsc opieki PODMIOTY INNE NIŻ JST</t>
    </r>
  </si>
  <si>
    <r>
      <t>WNIOSEK O WYPŁATĘ DOFINANSOWANIA dla zadania realizowanego przez PODMIOTY INNE NIŻ JST na okres</t>
    </r>
    <r>
      <rPr>
        <b/>
        <sz val="14"/>
        <color rgb="FFFF0000"/>
        <rFont val="Calibri"/>
        <family val="2"/>
        <charset val="238"/>
        <scheme val="minor"/>
      </rPr>
      <t xml:space="preserve"> pierwszych 12/kolejnych 24*</t>
    </r>
    <r>
      <rPr>
        <b/>
        <sz val="14"/>
        <color theme="1"/>
        <rFont val="Calibri"/>
        <family val="2"/>
        <charset val="238"/>
        <scheme val="minor"/>
      </rPr>
      <t xml:space="preserve"> miesięcy funkcjonowania</t>
    </r>
  </si>
  <si>
    <t>Liczba miejsc opieki obsadzonych
w okresie 24 m-cy</t>
  </si>
  <si>
    <t>Liczba miejsc opieki dofinansowanych 
w okresie 12 m-cy</t>
  </si>
  <si>
    <t>9. Ja, niżej podpisany(a), niniejszym oświadczam, że informacje zawarte w powyższym sprawozdaniu są zgodne z prawdą. Jestem świadomy(a) odpowiedzialności karnej wynikającej z art. 271 i art. 286 kodeksu karnego, która grozi w razie poświadczenia nieprawdy i wprowadzenia w błąd.</t>
  </si>
  <si>
    <t>SUMA Dofinansowania obsadzonych miejsc</t>
  </si>
  <si>
    <t xml:space="preserve">*niepotrzebne usunąć/skreślić.
</t>
  </si>
  <si>
    <t>Liczba miejsc opieki dofinansowanych 
w okresie 24 m-cy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</si>
</sst>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7" formatCode="#,##0.00\ &quot;zł&quot;;\-#,##0.00\ &quot;zł&quot;"/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-* #,##0.00\ [$zł-415]_-;\-* #,##0.00\ [$zł-415]_-;_-* &quot;-&quot;??\ [$zł-415]_-;_-@_-"/>
    <numFmt numFmtId="166" formatCode="#,##0.00\ &quot;zł&quot;"/>
    <numFmt numFmtId="167" formatCode="#,##0.00\ [$zł-415];\-#,##0.00\ [$zł-415]"/>
    <numFmt numFmtId="168" formatCode="0;\-0;;\ @"/>
  </numFmts>
  <fonts count="35" x14ac:knownFonts="1">
    <font>
      <sz val="11"/>
      <color theme="1"/>
      <name val="Calibri"/>
      <family val="2"/>
      <charset val="238"/>
      <scheme val="minor"/>
    </font>
    <font>
      <sz val="11"/>
      <color indexed="8"/>
      <name val="Times New Roman"/>
      <family val="1"/>
      <charset val="238"/>
    </font>
    <font>
      <b/>
      <sz val="14"/>
      <color indexed="8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3"/>
      <color indexed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3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theme="9" tint="-0.249977111117893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Times New Roman"/>
      <family val="1"/>
      <charset val="238"/>
    </font>
    <font>
      <sz val="10"/>
      <color rgb="FFC00000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9" fontId="20" fillId="0" borderId="0" applyFont="0" applyFill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</cellStyleXfs>
  <cellXfs count="381">
    <xf numFmtId="0" fontId="0" fillId="0" borderId="0" xfId="0"/>
    <xf numFmtId="0" fontId="26" fillId="4" borderId="4" xfId="0" applyFont="1" applyFill="1" applyBorder="1" applyAlignment="1" applyProtection="1">
      <alignment horizontal="center" vertical="center" wrapText="1"/>
      <protection locked="0"/>
    </xf>
    <xf numFmtId="165" fontId="26" fillId="4" borderId="4" xfId="0" applyNumberFormat="1" applyFont="1" applyFill="1" applyBorder="1" applyAlignment="1" applyProtection="1">
      <alignment horizontal="center" vertical="center" wrapText="1"/>
      <protection locked="0"/>
    </xf>
    <xf numFmtId="1" fontId="10" fillId="4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/>
    <xf numFmtId="9" fontId="0" fillId="0" borderId="4" xfId="0" applyNumberFormat="1" applyFont="1" applyBorder="1" applyAlignment="1" applyProtection="1">
      <alignment horizontal="center" vertical="center"/>
    </xf>
    <xf numFmtId="2" fontId="0" fillId="0" borderId="0" xfId="0" applyNumberFormat="1" applyFont="1" applyBorder="1" applyAlignment="1" applyProtection="1">
      <alignment horizontal="center" vertical="center"/>
    </xf>
    <xf numFmtId="0" fontId="10" fillId="3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Protection="1"/>
    <xf numFmtId="0" fontId="0" fillId="0" borderId="0" xfId="0" applyAlignment="1" applyProtection="1">
      <alignment horizontal="center" vertical="center"/>
    </xf>
    <xf numFmtId="0" fontId="23" fillId="0" borderId="4" xfId="3" applyFill="1" applyBorder="1" applyAlignment="1" applyProtection="1">
      <alignment horizontal="center" vertical="center" wrapText="1"/>
    </xf>
    <xf numFmtId="0" fontId="9" fillId="8" borderId="4" xfId="0" applyFont="1" applyFill="1" applyBorder="1" applyAlignment="1" applyProtection="1">
      <alignment horizontal="center" vertical="center" wrapText="1"/>
    </xf>
    <xf numFmtId="1" fontId="8" fillId="7" borderId="4" xfId="3" applyNumberFormat="1" applyFont="1" applyBorder="1" applyAlignment="1" applyProtection="1">
      <alignment horizontal="center" vertical="center"/>
    </xf>
    <xf numFmtId="1" fontId="0" fillId="0" borderId="0" xfId="0" applyNumberFormat="1" applyProtection="1"/>
    <xf numFmtId="44" fontId="0" fillId="0" borderId="4" xfId="0" applyNumberFormat="1" applyBorder="1" applyAlignment="1" applyProtection="1">
      <alignment horizontal="center" vertical="center"/>
    </xf>
    <xf numFmtId="1" fontId="16" fillId="8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Border="1" applyAlignment="1" applyProtection="1">
      <alignment horizontal="center" vertical="center"/>
    </xf>
    <xf numFmtId="166" fontId="0" fillId="0" borderId="4" xfId="0" applyNumberFormat="1" applyFont="1" applyBorder="1" applyAlignment="1" applyProtection="1">
      <alignment vertical="center"/>
    </xf>
    <xf numFmtId="0" fontId="29" fillId="0" borderId="4" xfId="0" applyFont="1" applyBorder="1" applyAlignment="1" applyProtection="1">
      <alignment horizontal="center" vertical="center"/>
    </xf>
    <xf numFmtId="1" fontId="10" fillId="3" borderId="4" xfId="0" applyNumberFormat="1" applyFont="1" applyFill="1" applyBorder="1" applyAlignment="1" applyProtection="1">
      <alignment horizontal="center" vertical="center" wrapText="1"/>
    </xf>
    <xf numFmtId="2" fontId="0" fillId="0" borderId="0" xfId="0" applyNumberFormat="1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</xf>
    <xf numFmtId="0" fontId="0" fillId="0" borderId="0" xfId="0" applyFont="1" applyProtection="1"/>
    <xf numFmtId="0" fontId="0" fillId="0" borderId="0" xfId="0" applyFont="1" applyAlignment="1" applyProtection="1">
      <alignment horizontal="center" vertical="center"/>
    </xf>
    <xf numFmtId="0" fontId="23" fillId="0" borderId="4" xfId="3" applyFont="1" applyFill="1" applyBorder="1" applyAlignment="1" applyProtection="1">
      <alignment horizontal="center" vertical="center" wrapText="1"/>
    </xf>
    <xf numFmtId="0" fontId="13" fillId="10" borderId="4" xfId="0" applyFont="1" applyFill="1" applyBorder="1" applyAlignment="1" applyProtection="1">
      <alignment horizontal="center" vertical="center" wrapText="1"/>
    </xf>
    <xf numFmtId="1" fontId="0" fillId="0" borderId="0" xfId="0" applyNumberFormat="1" applyFont="1" applyProtection="1"/>
    <xf numFmtId="44" fontId="0" fillId="0" borderId="4" xfId="0" applyNumberFormat="1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 wrapText="1"/>
    </xf>
    <xf numFmtId="166" fontId="0" fillId="0" borderId="0" xfId="0" applyNumberFormat="1" applyFont="1" applyProtection="1"/>
    <xf numFmtId="0" fontId="0" fillId="0" borderId="0" xfId="0" applyFont="1" applyBorder="1" applyProtection="1"/>
    <xf numFmtId="0" fontId="14" fillId="0" borderId="0" xfId="0" applyFont="1" applyProtection="1"/>
    <xf numFmtId="0" fontId="0" fillId="0" borderId="0" xfId="0" applyFont="1" applyAlignment="1" applyProtection="1">
      <alignment horizontal="center"/>
    </xf>
    <xf numFmtId="0" fontId="8" fillId="3" borderId="13" xfId="0" applyFont="1" applyFill="1" applyBorder="1" applyAlignment="1" applyProtection="1">
      <alignment horizontal="center" vertical="center" wrapText="1"/>
    </xf>
    <xf numFmtId="165" fontId="26" fillId="2" borderId="4" xfId="0" applyNumberFormat="1" applyFont="1" applyFill="1" applyBorder="1" applyAlignment="1" applyProtection="1">
      <alignment horizontal="center" vertical="center" wrapText="1"/>
    </xf>
    <xf numFmtId="165" fontId="27" fillId="2" borderId="4" xfId="0" applyNumberFormat="1" applyFont="1" applyFill="1" applyBorder="1" applyAlignment="1" applyProtection="1">
      <alignment horizontal="center" vertical="center" wrapText="1"/>
    </xf>
    <xf numFmtId="165" fontId="27" fillId="0" borderId="4" xfId="0" applyNumberFormat="1" applyFont="1" applyBorder="1" applyAlignment="1" applyProtection="1">
      <alignment horizontal="center" vertical="center" wrapText="1"/>
    </xf>
    <xf numFmtId="165" fontId="26" fillId="2" borderId="6" xfId="0" applyNumberFormat="1" applyFont="1" applyFill="1" applyBorder="1" applyAlignment="1" applyProtection="1">
      <alignment horizontal="center" vertical="center" wrapText="1"/>
    </xf>
    <xf numFmtId="167" fontId="10" fillId="4" borderId="4" xfId="0" applyNumberFormat="1" applyFont="1" applyFill="1" applyBorder="1" applyAlignment="1" applyProtection="1">
      <alignment horizontal="right" vertical="center" wrapText="1"/>
      <protection locked="0"/>
    </xf>
    <xf numFmtId="7" fontId="9" fillId="3" borderId="4" xfId="0" applyNumberFormat="1" applyFont="1" applyFill="1" applyBorder="1" applyAlignment="1" applyProtection="1">
      <alignment horizontal="right" vertical="center" wrapText="1"/>
    </xf>
    <xf numFmtId="168" fontId="10" fillId="3" borderId="4" xfId="0" applyNumberFormat="1" applyFont="1" applyFill="1" applyBorder="1" applyAlignment="1" applyProtection="1">
      <alignment horizontal="center" vertical="center" wrapText="1"/>
    </xf>
    <xf numFmtId="166" fontId="10" fillId="3" borderId="4" xfId="0" applyNumberFormat="1" applyFont="1" applyFill="1" applyBorder="1" applyAlignment="1" applyProtection="1">
      <alignment horizontal="right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166" fontId="16" fillId="8" borderId="4" xfId="0" applyNumberFormat="1" applyFont="1" applyFill="1" applyBorder="1" applyAlignment="1" applyProtection="1">
      <alignment horizontal="center" vertical="center" wrapText="1"/>
    </xf>
    <xf numFmtId="0" fontId="19" fillId="3" borderId="4" xfId="0" applyFont="1" applyFill="1" applyBorder="1" applyAlignment="1" applyProtection="1">
      <alignment horizontal="center" vertical="center" wrapText="1"/>
    </xf>
    <xf numFmtId="166" fontId="9" fillId="3" borderId="4" xfId="0" applyNumberFormat="1" applyFont="1" applyFill="1" applyBorder="1" applyAlignment="1" applyProtection="1">
      <alignment horizontal="right" vertical="center" wrapText="1"/>
    </xf>
    <xf numFmtId="167" fontId="9" fillId="3" borderId="4" xfId="0" applyNumberFormat="1" applyFont="1" applyFill="1" applyBorder="1" applyAlignment="1" applyProtection="1">
      <alignment horizontal="right" vertical="center" wrapText="1"/>
    </xf>
    <xf numFmtId="0" fontId="8" fillId="5" borderId="17" xfId="0" applyFont="1" applyFill="1" applyBorder="1" applyAlignment="1" applyProtection="1">
      <alignment horizontal="center" vertical="center" wrapText="1"/>
    </xf>
    <xf numFmtId="0" fontId="8" fillId="5" borderId="28" xfId="0" applyFont="1" applyFill="1" applyBorder="1" applyAlignment="1" applyProtection="1">
      <alignment horizontal="center" vertical="center" wrapText="1"/>
    </xf>
    <xf numFmtId="0" fontId="10" fillId="3" borderId="38" xfId="0" applyFont="1" applyFill="1" applyBorder="1" applyAlignment="1" applyProtection="1">
      <alignment horizontal="center" vertical="center" wrapText="1"/>
    </xf>
    <xf numFmtId="165" fontId="26" fillId="2" borderId="12" xfId="0" applyNumberFormat="1" applyFont="1" applyFill="1" applyBorder="1" applyAlignment="1" applyProtection="1">
      <alignment horizontal="center" vertical="center" wrapText="1"/>
    </xf>
    <xf numFmtId="165" fontId="27" fillId="2" borderId="12" xfId="0" applyNumberFormat="1" applyFont="1" applyFill="1" applyBorder="1" applyAlignment="1" applyProtection="1">
      <alignment horizontal="center" vertical="center" wrapText="1"/>
    </xf>
    <xf numFmtId="165" fontId="27" fillId="0" borderId="12" xfId="0" applyNumberFormat="1" applyFont="1" applyBorder="1" applyAlignment="1" applyProtection="1">
      <alignment horizontal="center" vertical="center" wrapText="1"/>
    </xf>
    <xf numFmtId="165" fontId="26" fillId="2" borderId="39" xfId="0" applyNumberFormat="1" applyFont="1" applyFill="1" applyBorder="1" applyAlignment="1" applyProtection="1">
      <alignment horizontal="center" vertical="center" wrapText="1"/>
    </xf>
    <xf numFmtId="0" fontId="12" fillId="3" borderId="0" xfId="0" applyFont="1" applyFill="1" applyBorder="1" applyAlignment="1" applyProtection="1">
      <alignment horizontal="center" vertical="center" wrapText="1"/>
    </xf>
    <xf numFmtId="10" fontId="13" fillId="3" borderId="4" xfId="1" applyNumberFormat="1" applyFont="1" applyFill="1" applyBorder="1" applyAlignment="1" applyProtection="1">
      <alignment horizontal="center" vertical="center" wrapText="1"/>
    </xf>
    <xf numFmtId="1" fontId="9" fillId="3" borderId="4" xfId="0" applyNumberFormat="1" applyFont="1" applyFill="1" applyBorder="1" applyAlignment="1" applyProtection="1">
      <alignment horizontal="right" vertical="center" wrapText="1"/>
    </xf>
    <xf numFmtId="0" fontId="14" fillId="0" borderId="0" xfId="0" applyFont="1" applyBorder="1" applyProtection="1"/>
    <xf numFmtId="1" fontId="9" fillId="3" borderId="4" xfId="0" applyNumberFormat="1" applyFont="1" applyFill="1" applyBorder="1" applyAlignment="1" applyProtection="1">
      <alignment horizontal="right" vertical="center"/>
    </xf>
    <xf numFmtId="1" fontId="9" fillId="3" borderId="12" xfId="0" applyNumberFormat="1" applyFont="1" applyFill="1" applyBorder="1" applyAlignment="1" applyProtection="1">
      <alignment horizontal="center" vertical="center" wrapText="1"/>
    </xf>
    <xf numFmtId="166" fontId="9" fillId="3" borderId="12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Border="1" applyAlignment="1" applyProtection="1">
      <alignment wrapText="1"/>
    </xf>
    <xf numFmtId="0" fontId="9" fillId="0" borderId="43" xfId="0" applyFont="1" applyBorder="1" applyAlignment="1" applyProtection="1">
      <alignment horizontal="center" vertical="center" wrapText="1"/>
    </xf>
    <xf numFmtId="3" fontId="9" fillId="3" borderId="34" xfId="0" applyNumberFormat="1" applyFont="1" applyFill="1" applyBorder="1" applyAlignment="1" applyProtection="1">
      <alignment horizontal="center" vertical="center" wrapText="1"/>
    </xf>
    <xf numFmtId="165" fontId="9" fillId="3" borderId="34" xfId="0" applyNumberFormat="1" applyFont="1" applyFill="1" applyBorder="1" applyAlignment="1" applyProtection="1">
      <alignment horizontal="center" vertical="center" wrapText="1"/>
    </xf>
    <xf numFmtId="165" fontId="9" fillId="3" borderId="35" xfId="0" applyNumberFormat="1" applyFont="1" applyFill="1" applyBorder="1" applyAlignment="1" applyProtection="1">
      <alignment horizontal="center" vertical="center" wrapText="1"/>
    </xf>
    <xf numFmtId="0" fontId="14" fillId="0" borderId="0" xfId="0" applyFont="1" applyBorder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/>
    </xf>
    <xf numFmtId="0" fontId="30" fillId="0" borderId="0" xfId="0" applyFont="1" applyBorder="1" applyAlignment="1" applyProtection="1">
      <alignment horizontal="left" vertical="center" wrapText="1"/>
    </xf>
    <xf numFmtId="0" fontId="31" fillId="0" borderId="0" xfId="0" applyFont="1" applyBorder="1" applyAlignment="1" applyProtection="1">
      <alignment wrapText="1"/>
    </xf>
    <xf numFmtId="0" fontId="12" fillId="0" borderId="0" xfId="0" applyFont="1" applyBorder="1" applyProtection="1"/>
    <xf numFmtId="0" fontId="0" fillId="0" borderId="0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14" fontId="16" fillId="11" borderId="6" xfId="0" applyNumberFormat="1" applyFont="1" applyFill="1" applyBorder="1" applyAlignment="1" applyProtection="1">
      <alignment horizontal="center" vertical="center" wrapText="1"/>
    </xf>
    <xf numFmtId="10" fontId="4" fillId="9" borderId="6" xfId="0" applyNumberFormat="1" applyFont="1" applyFill="1" applyBorder="1" applyAlignment="1" applyProtection="1">
      <alignment horizontal="center" vertical="center" wrapText="1"/>
    </xf>
    <xf numFmtId="0" fontId="10" fillId="4" borderId="6" xfId="0" applyFont="1" applyFill="1" applyBorder="1" applyAlignment="1" applyProtection="1">
      <alignment horizontal="left" vertical="center" wrapText="1"/>
      <protection locked="0"/>
    </xf>
    <xf numFmtId="9" fontId="9" fillId="0" borderId="0" xfId="0" applyNumberFormat="1" applyFont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vertical="center" wrapText="1"/>
    </xf>
    <xf numFmtId="1" fontId="9" fillId="3" borderId="2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Alignment="1" applyProtection="1">
      <alignment horizontal="center" vertical="center"/>
    </xf>
    <xf numFmtId="0" fontId="13" fillId="8" borderId="4" xfId="0" applyFont="1" applyFill="1" applyBorder="1" applyAlignment="1" applyProtection="1">
      <alignment horizontal="center" vertical="center" wrapText="1"/>
    </xf>
    <xf numFmtId="0" fontId="13" fillId="12" borderId="4" xfId="0" applyFont="1" applyFill="1" applyBorder="1" applyAlignment="1" applyProtection="1">
      <alignment horizontal="center" vertical="center" wrapText="1"/>
    </xf>
    <xf numFmtId="0" fontId="0" fillId="0" borderId="0" xfId="0" applyNumberFormat="1"/>
    <xf numFmtId="0" fontId="6" fillId="0" borderId="0" xfId="0" applyFont="1" applyBorder="1" applyAlignment="1" applyProtection="1">
      <alignment horizontal="center" vertical="center" wrapText="1"/>
    </xf>
    <xf numFmtId="0" fontId="25" fillId="4" borderId="0" xfId="0" applyFont="1" applyFill="1" applyBorder="1" applyAlignment="1" applyProtection="1">
      <alignment horizontal="center" vertical="center" wrapText="1"/>
      <protection locked="0"/>
    </xf>
    <xf numFmtId="3" fontId="25" fillId="0" borderId="4" xfId="0" applyNumberFormat="1" applyFont="1" applyFill="1" applyBorder="1" applyAlignment="1" applyProtection="1">
      <alignment horizontal="center" vertical="center" wrapText="1"/>
    </xf>
    <xf numFmtId="9" fontId="19" fillId="9" borderId="4" xfId="1" applyFont="1" applyFill="1" applyBorder="1" applyAlignment="1" applyProtection="1">
      <alignment horizontal="center" vertical="center"/>
    </xf>
    <xf numFmtId="0" fontId="6" fillId="2" borderId="4" xfId="0" applyFont="1" applyFill="1" applyBorder="1" applyAlignment="1" applyProtection="1">
      <alignment horizontal="center" vertical="center" wrapText="1"/>
    </xf>
    <xf numFmtId="0" fontId="6" fillId="2" borderId="9" xfId="0" applyFont="1" applyFill="1" applyBorder="1" applyAlignment="1" applyProtection="1">
      <alignment horizontal="center" vertical="center" wrapText="1"/>
    </xf>
    <xf numFmtId="14" fontId="18" fillId="0" borderId="4" xfId="0" applyNumberFormat="1" applyFont="1" applyBorder="1" applyAlignment="1" applyProtection="1">
      <alignment horizontal="center" vertical="center"/>
    </xf>
    <xf numFmtId="10" fontId="13" fillId="3" borderId="4" xfId="1" applyNumberFormat="1" applyFont="1" applyFill="1" applyBorder="1" applyAlignment="1" applyProtection="1">
      <alignment horizontal="center" vertical="center" wrapText="1"/>
    </xf>
    <xf numFmtId="14" fontId="2" fillId="0" borderId="4" xfId="0" applyNumberFormat="1" applyFont="1" applyBorder="1" applyAlignment="1" applyProtection="1">
      <alignment horizontal="center" vertical="center" wrapText="1"/>
    </xf>
    <xf numFmtId="14" fontId="13" fillId="10" borderId="6" xfId="0" applyNumberFormat="1" applyFont="1" applyFill="1" applyBorder="1" applyAlignment="1" applyProtection="1">
      <alignment horizontal="center" vertical="center" wrapText="1"/>
    </xf>
    <xf numFmtId="166" fontId="13" fillId="8" borderId="4" xfId="0" applyNumberFormat="1" applyFont="1" applyFill="1" applyBorder="1" applyAlignment="1" applyProtection="1">
      <alignment horizontal="center" vertical="center" wrapText="1"/>
    </xf>
    <xf numFmtId="0" fontId="13" fillId="12" borderId="4" xfId="0" applyNumberFormat="1" applyFont="1" applyFill="1" applyBorder="1" applyAlignment="1" applyProtection="1">
      <alignment horizontal="center" vertical="center" wrapText="1"/>
    </xf>
    <xf numFmtId="9" fontId="0" fillId="0" borderId="12" xfId="0" applyNumberFormat="1" applyFont="1" applyBorder="1" applyAlignment="1" applyProtection="1">
      <alignment horizontal="center" vertical="center"/>
    </xf>
    <xf numFmtId="0" fontId="19" fillId="11" borderId="7" xfId="0" applyFont="1" applyFill="1" applyBorder="1" applyAlignment="1" applyProtection="1">
      <alignment horizontal="center" vertical="center" wrapText="1"/>
    </xf>
    <xf numFmtId="0" fontId="13" fillId="12" borderId="4" xfId="0" applyFont="1" applyFill="1" applyBorder="1" applyAlignment="1">
      <alignment horizontal="center" vertical="center" wrapText="1"/>
    </xf>
    <xf numFmtId="0" fontId="13" fillId="10" borderId="4" xfId="0" applyFont="1" applyFill="1" applyBorder="1" applyAlignment="1">
      <alignment horizontal="center" vertical="center" wrapText="1"/>
    </xf>
    <xf numFmtId="0" fontId="13" fillId="8" borderId="7" xfId="0" applyFont="1" applyFill="1" applyBorder="1" applyAlignment="1" applyProtection="1">
      <alignment horizontal="center" vertical="center" wrapText="1"/>
    </xf>
    <xf numFmtId="0" fontId="16" fillId="8" borderId="7" xfId="0" applyFont="1" applyFill="1" applyBorder="1" applyAlignment="1" applyProtection="1">
      <alignment horizontal="center" vertical="center" wrapText="1"/>
    </xf>
    <xf numFmtId="166" fontId="16" fillId="8" borderId="7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Border="1" applyAlignment="1" applyProtection="1"/>
    <xf numFmtId="0" fontId="9" fillId="3" borderId="5" xfId="0" applyFont="1" applyFill="1" applyBorder="1" applyAlignment="1" applyProtection="1">
      <alignment vertical="center" wrapText="1"/>
    </xf>
    <xf numFmtId="0" fontId="9" fillId="3" borderId="4" xfId="0" applyFont="1" applyFill="1" applyBorder="1" applyAlignment="1" applyProtection="1">
      <alignment vertical="center" wrapText="1"/>
    </xf>
    <xf numFmtId="0" fontId="12" fillId="0" borderId="32" xfId="0" applyFont="1" applyBorder="1" applyAlignment="1" applyProtection="1"/>
    <xf numFmtId="0" fontId="12" fillId="0" borderId="10" xfId="0" applyFont="1" applyBorder="1" applyAlignment="1" applyProtection="1"/>
    <xf numFmtId="0" fontId="12" fillId="0" borderId="0" xfId="0" applyFont="1" applyBorder="1" applyAlignment="1" applyProtection="1">
      <alignment vertical="top"/>
    </xf>
    <xf numFmtId="0" fontId="12" fillId="0" borderId="10" xfId="0" applyFont="1" applyBorder="1" applyAlignment="1" applyProtection="1">
      <alignment vertical="top"/>
    </xf>
    <xf numFmtId="0" fontId="13" fillId="0" borderId="0" xfId="0" applyFont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left" vertical="top"/>
    </xf>
    <xf numFmtId="0" fontId="6" fillId="0" borderId="0" xfId="0" applyFont="1" applyBorder="1" applyAlignment="1" applyProtection="1">
      <alignment wrapText="1"/>
    </xf>
    <xf numFmtId="0" fontId="6" fillId="0" borderId="0" xfId="0" applyFont="1" applyBorder="1" applyAlignment="1" applyProtection="1">
      <alignment horizontal="center" wrapText="1"/>
    </xf>
    <xf numFmtId="0" fontId="8" fillId="3" borderId="7" xfId="0" applyFont="1" applyFill="1" applyBorder="1" applyAlignment="1" applyProtection="1">
      <alignment horizontal="center" vertical="center" wrapText="1"/>
    </xf>
    <xf numFmtId="0" fontId="9" fillId="3" borderId="4" xfId="0" applyFont="1" applyFill="1" applyBorder="1" applyAlignment="1" applyProtection="1">
      <alignment horizontal="center" vertical="center" wrapText="1"/>
    </xf>
    <xf numFmtId="0" fontId="10" fillId="3" borderId="4" xfId="0" applyFont="1" applyFill="1" applyBorder="1" applyAlignment="1" applyProtection="1">
      <alignment horizontal="left" vertical="center" wrapText="1"/>
    </xf>
    <xf numFmtId="0" fontId="9" fillId="3" borderId="7" xfId="0" applyFont="1" applyFill="1" applyBorder="1" applyAlignment="1" applyProtection="1">
      <alignment horizontal="center" vertical="center" wrapText="1"/>
    </xf>
    <xf numFmtId="0" fontId="13" fillId="0" borderId="45" xfId="0" applyFont="1" applyBorder="1" applyAlignment="1" applyProtection="1">
      <alignment horizontal="center" vertical="center" wrapText="1"/>
    </xf>
    <xf numFmtId="0" fontId="12" fillId="0" borderId="10" xfId="0" applyFont="1" applyBorder="1" applyAlignment="1" applyProtection="1">
      <alignment horizontal="left" vertical="top"/>
    </xf>
    <xf numFmtId="0" fontId="6" fillId="0" borderId="45" xfId="0" applyFont="1" applyBorder="1" applyAlignment="1" applyProtection="1">
      <alignment wrapText="1"/>
    </xf>
    <xf numFmtId="0" fontId="12" fillId="0" borderId="10" xfId="0" applyFont="1" applyBorder="1" applyProtection="1"/>
    <xf numFmtId="0" fontId="12" fillId="0" borderId="27" xfId="0" applyFont="1" applyBorder="1" applyAlignment="1" applyProtection="1">
      <alignment horizontal="center"/>
    </xf>
    <xf numFmtId="0" fontId="9" fillId="0" borderId="27" xfId="0" applyFont="1" applyBorder="1" applyAlignment="1" applyProtection="1">
      <alignment vertical="center" wrapText="1"/>
    </xf>
    <xf numFmtId="49" fontId="16" fillId="4" borderId="4" xfId="0" applyNumberFormat="1" applyFont="1" applyFill="1" applyBorder="1" applyAlignment="1" applyProtection="1">
      <alignment horizontal="center" vertical="center" wrapText="1"/>
      <protection locked="0"/>
    </xf>
    <xf numFmtId="0" fontId="27" fillId="0" borderId="6" xfId="0" applyFont="1" applyBorder="1" applyAlignment="1" applyProtection="1">
      <alignment horizontal="center" vertical="center"/>
    </xf>
    <xf numFmtId="166" fontId="16" fillId="2" borderId="6" xfId="0" applyNumberFormat="1" applyFont="1" applyFill="1" applyBorder="1" applyAlignment="1" applyProtection="1">
      <alignment horizontal="center" vertical="center" wrapText="1"/>
    </xf>
    <xf numFmtId="14" fontId="16" fillId="4" borderId="6" xfId="0" applyNumberFormat="1" applyFont="1" applyFill="1" applyBorder="1" applyAlignment="1" applyProtection="1">
      <alignment horizontal="center" vertical="center" wrapText="1"/>
      <protection locked="0"/>
    </xf>
    <xf numFmtId="14" fontId="16" fillId="0" borderId="6" xfId="0" applyNumberFormat="1" applyFont="1" applyFill="1" applyBorder="1" applyAlignment="1" applyProtection="1">
      <alignment horizontal="center" vertical="center" wrapText="1"/>
    </xf>
    <xf numFmtId="166" fontId="9" fillId="4" borderId="6" xfId="0" applyNumberFormat="1" applyFont="1" applyFill="1" applyBorder="1" applyAlignment="1" applyProtection="1">
      <alignment horizontal="center" vertical="center" wrapText="1"/>
      <protection locked="0"/>
    </xf>
    <xf numFmtId="166" fontId="9" fillId="2" borderId="6" xfId="0" applyNumberFormat="1" applyFont="1" applyFill="1" applyBorder="1" applyAlignment="1" applyProtection="1">
      <alignment horizontal="center" vertical="center" wrapText="1"/>
    </xf>
    <xf numFmtId="0" fontId="6" fillId="11" borderId="4" xfId="0" applyFont="1" applyFill="1" applyBorder="1" applyAlignment="1" applyProtection="1">
      <alignment horizontal="center" vertical="center" wrapText="1"/>
    </xf>
    <xf numFmtId="14" fontId="2" fillId="11" borderId="6" xfId="0" applyNumberFormat="1" applyFont="1" applyFill="1" applyBorder="1" applyAlignment="1" applyProtection="1">
      <alignment horizontal="center" vertical="center" wrapText="1"/>
    </xf>
    <xf numFmtId="0" fontId="2" fillId="11" borderId="6" xfId="0" applyFont="1" applyFill="1" applyBorder="1" applyAlignment="1" applyProtection="1">
      <alignment horizontal="center" vertical="center" wrapText="1"/>
    </xf>
    <xf numFmtId="0" fontId="6" fillId="8" borderId="4" xfId="0" applyFont="1" applyFill="1" applyBorder="1" applyAlignment="1" applyProtection="1">
      <alignment horizontal="center" vertical="center" wrapText="1"/>
    </xf>
    <xf numFmtId="0" fontId="2" fillId="8" borderId="6" xfId="0" applyFont="1" applyFill="1" applyBorder="1" applyAlignment="1" applyProtection="1">
      <alignment horizontal="center" vertical="center" wrapText="1"/>
    </xf>
    <xf numFmtId="1" fontId="2" fillId="8" borderId="6" xfId="0" applyNumberFormat="1" applyFont="1" applyFill="1" applyBorder="1" applyAlignment="1" applyProtection="1">
      <alignment horizontal="center" vertical="center" wrapText="1"/>
    </xf>
    <xf numFmtId="0" fontId="8" fillId="3" borderId="5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8" fillId="3" borderId="22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0" fontId="8" fillId="3" borderId="23" xfId="0" applyFont="1" applyFill="1" applyBorder="1" applyAlignment="1" applyProtection="1">
      <alignment horizontal="center" vertical="center" wrapText="1"/>
    </xf>
    <xf numFmtId="0" fontId="18" fillId="0" borderId="20" xfId="0" applyFont="1" applyFill="1" applyBorder="1" applyAlignment="1" applyProtection="1">
      <alignment horizontal="center" vertical="center" wrapText="1"/>
    </xf>
    <xf numFmtId="0" fontId="18" fillId="0" borderId="8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center" vertical="center" wrapText="1"/>
    </xf>
    <xf numFmtId="0" fontId="6" fillId="2" borderId="5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0" fontId="8" fillId="5" borderId="7" xfId="0" applyFont="1" applyFill="1" applyBorder="1" applyAlignment="1" applyProtection="1">
      <alignment horizontal="center" vertical="center" wrapText="1"/>
    </xf>
    <xf numFmtId="0" fontId="8" fillId="5" borderId="11" xfId="0" applyFont="1" applyFill="1" applyBorder="1" applyAlignment="1" applyProtection="1">
      <alignment horizontal="center" vertical="center" wrapText="1"/>
    </xf>
    <xf numFmtId="0" fontId="17" fillId="5" borderId="7" xfId="0" applyFont="1" applyFill="1" applyBorder="1" applyAlignment="1" applyProtection="1">
      <alignment horizontal="center" vertical="center" wrapText="1"/>
    </xf>
    <xf numFmtId="0" fontId="17" fillId="5" borderId="8" xfId="0" applyFont="1" applyFill="1" applyBorder="1" applyAlignment="1" applyProtection="1">
      <alignment horizontal="center" vertical="center" wrapText="1"/>
    </xf>
    <xf numFmtId="0" fontId="17" fillId="5" borderId="11" xfId="0" applyFont="1" applyFill="1" applyBorder="1" applyAlignment="1" applyProtection="1">
      <alignment horizontal="center" vertical="center" wrapText="1"/>
    </xf>
    <xf numFmtId="0" fontId="8" fillId="5" borderId="12" xfId="0" applyFont="1" applyFill="1" applyBorder="1" applyAlignment="1" applyProtection="1">
      <alignment horizontal="center" vertical="center" wrapText="1"/>
    </xf>
    <xf numFmtId="0" fontId="8" fillId="5" borderId="13" xfId="0" applyFont="1" applyFill="1" applyBorder="1" applyAlignment="1" applyProtection="1">
      <alignment horizontal="center" vertical="center" wrapText="1"/>
    </xf>
    <xf numFmtId="0" fontId="8" fillId="5" borderId="14" xfId="0" applyFont="1" applyFill="1" applyBorder="1" applyAlignment="1" applyProtection="1">
      <alignment horizontal="center" vertical="center" wrapText="1"/>
    </xf>
    <xf numFmtId="0" fontId="8" fillId="5" borderId="22" xfId="0" applyFont="1" applyFill="1" applyBorder="1" applyAlignment="1" applyProtection="1">
      <alignment horizontal="center" vertical="center" wrapText="1"/>
    </xf>
    <xf numFmtId="0" fontId="8" fillId="5" borderId="16" xfId="0" applyFont="1" applyFill="1" applyBorder="1" applyAlignment="1" applyProtection="1">
      <alignment horizontal="center" vertical="center" wrapText="1"/>
    </xf>
    <xf numFmtId="0" fontId="8" fillId="5" borderId="23" xfId="0" applyFont="1" applyFill="1" applyBorder="1" applyAlignment="1" applyProtection="1">
      <alignment horizontal="center" vertical="center" wrapText="1"/>
    </xf>
    <xf numFmtId="0" fontId="8" fillId="3" borderId="5" xfId="0" applyFont="1" applyFill="1" applyBorder="1" applyAlignment="1" applyProtection="1">
      <alignment horizontal="center" vertical="center" wrapText="1"/>
    </xf>
    <xf numFmtId="0" fontId="17" fillId="5" borderId="9" xfId="0" applyFont="1" applyFill="1" applyBorder="1" applyAlignment="1" applyProtection="1">
      <alignment horizontal="center" vertical="center" wrapText="1"/>
    </xf>
    <xf numFmtId="0" fontId="8" fillId="3" borderId="7" xfId="0" applyFont="1" applyFill="1" applyBorder="1" applyAlignment="1" applyProtection="1">
      <alignment horizontal="center" vertical="center" wrapText="1"/>
    </xf>
    <xf numFmtId="0" fontId="8" fillId="3" borderId="9" xfId="0" applyFont="1" applyFill="1" applyBorder="1" applyAlignment="1" applyProtection="1">
      <alignment horizontal="center" vertical="center" wrapText="1"/>
    </xf>
    <xf numFmtId="0" fontId="8" fillId="5" borderId="9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0" fontId="8" fillId="3" borderId="8" xfId="0" applyFont="1" applyFill="1" applyBorder="1" applyAlignment="1" applyProtection="1">
      <alignment horizontal="center" vertical="center" wrapText="1"/>
    </xf>
    <xf numFmtId="0" fontId="16" fillId="4" borderId="7" xfId="0" applyFont="1" applyFill="1" applyBorder="1" applyAlignment="1" applyProtection="1">
      <alignment horizontal="center" vertical="center" wrapText="1"/>
      <protection locked="0"/>
    </xf>
    <xf numFmtId="0" fontId="16" fillId="4" borderId="8" xfId="0" applyFont="1" applyFill="1" applyBorder="1" applyAlignment="1" applyProtection="1">
      <alignment horizontal="center" vertical="center" wrapText="1"/>
      <protection locked="0"/>
    </xf>
    <xf numFmtId="0" fontId="16" fillId="4" borderId="9" xfId="0" applyFont="1" applyFill="1" applyBorder="1" applyAlignment="1" applyProtection="1">
      <alignment horizontal="center" vertical="center" wrapText="1"/>
      <protection locked="0"/>
    </xf>
    <xf numFmtId="0" fontId="26" fillId="3" borderId="7" xfId="0" applyFont="1" applyFill="1" applyBorder="1" applyAlignment="1" applyProtection="1">
      <alignment horizontal="left" vertical="center" wrapText="1"/>
    </xf>
    <xf numFmtId="0" fontId="26" fillId="3" borderId="9" xfId="0" applyFont="1" applyFill="1" applyBorder="1" applyAlignment="1" applyProtection="1">
      <alignment horizontal="left" vertical="center" wrapText="1"/>
    </xf>
    <xf numFmtId="0" fontId="26" fillId="5" borderId="7" xfId="0" applyFont="1" applyFill="1" applyBorder="1" applyAlignment="1" applyProtection="1">
      <alignment horizontal="left" vertical="center" wrapText="1"/>
    </xf>
    <xf numFmtId="0" fontId="26" fillId="5" borderId="9" xfId="0" applyFont="1" applyFill="1" applyBorder="1" applyAlignment="1" applyProtection="1">
      <alignment horizontal="left" vertical="center" wrapText="1"/>
    </xf>
    <xf numFmtId="0" fontId="2" fillId="0" borderId="29" xfId="0" applyFont="1" applyBorder="1" applyAlignment="1" applyProtection="1">
      <alignment horizontal="center" vertical="center" wrapText="1"/>
    </xf>
    <xf numFmtId="0" fontId="2" fillId="0" borderId="30" xfId="0" applyFont="1" applyBorder="1" applyAlignment="1" applyProtection="1">
      <alignment horizontal="center" vertical="center" wrapText="1"/>
    </xf>
    <xf numFmtId="0" fontId="2" fillId="0" borderId="31" xfId="0" applyFont="1" applyBorder="1" applyAlignment="1" applyProtection="1">
      <alignment horizontal="center" vertical="center" wrapText="1"/>
    </xf>
    <xf numFmtId="0" fontId="18" fillId="4" borderId="20" xfId="0" applyFont="1" applyFill="1" applyBorder="1" applyAlignment="1" applyProtection="1">
      <alignment horizontal="center" vertical="center" wrapText="1"/>
      <protection locked="0"/>
    </xf>
    <xf numFmtId="0" fontId="18" fillId="4" borderId="8" xfId="0" applyFont="1" applyFill="1" applyBorder="1" applyAlignment="1" applyProtection="1">
      <alignment horizontal="center" vertical="center" wrapText="1"/>
      <protection locked="0"/>
    </xf>
    <xf numFmtId="0" fontId="18" fillId="4" borderId="11" xfId="0" applyFont="1" applyFill="1" applyBorder="1" applyAlignment="1" applyProtection="1">
      <alignment horizontal="center" vertical="center" wrapText="1"/>
      <protection locked="0"/>
    </xf>
    <xf numFmtId="0" fontId="6" fillId="2" borderId="7" xfId="0" applyFont="1" applyFill="1" applyBorder="1" applyAlignment="1" applyProtection="1">
      <alignment horizontal="center" vertical="center" wrapText="1"/>
    </xf>
    <xf numFmtId="0" fontId="6" fillId="2" borderId="8" xfId="0" applyFont="1" applyFill="1" applyBorder="1" applyAlignment="1" applyProtection="1">
      <alignment horizontal="center" vertical="center" wrapText="1"/>
    </xf>
    <xf numFmtId="0" fontId="6" fillId="2" borderId="9" xfId="0" applyFont="1" applyFill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center" vertical="center" wrapText="1"/>
    </xf>
    <xf numFmtId="0" fontId="33" fillId="0" borderId="4" xfId="0" applyFont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  <protection locked="0"/>
    </xf>
    <xf numFmtId="0" fontId="25" fillId="4" borderId="14" xfId="0" applyFont="1" applyFill="1" applyBorder="1" applyAlignment="1" applyProtection="1">
      <alignment horizontal="center" vertical="center" wrapText="1"/>
      <protection locked="0"/>
    </xf>
    <xf numFmtId="0" fontId="25" fillId="4" borderId="15" xfId="0" applyFont="1" applyFill="1" applyBorder="1" applyAlignment="1" applyProtection="1">
      <alignment horizontal="center" vertical="center" wrapText="1"/>
      <protection locked="0"/>
    </xf>
    <xf numFmtId="0" fontId="25" fillId="4" borderId="22" xfId="0" applyFont="1" applyFill="1" applyBorder="1" applyAlignment="1" applyProtection="1">
      <alignment horizontal="center" vertical="center" wrapText="1"/>
      <protection locked="0"/>
    </xf>
    <xf numFmtId="0" fontId="25" fillId="4" borderId="16" xfId="0" applyFont="1" applyFill="1" applyBorder="1" applyAlignment="1" applyProtection="1">
      <alignment horizontal="center" vertical="center" wrapText="1"/>
      <protection locked="0"/>
    </xf>
    <xf numFmtId="0" fontId="25" fillId="4" borderId="17" xfId="0" applyFont="1" applyFill="1" applyBorder="1" applyAlignment="1" applyProtection="1">
      <alignment horizontal="center" vertical="center" wrapText="1"/>
      <protection locked="0"/>
    </xf>
    <xf numFmtId="0" fontId="25" fillId="4" borderId="23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3" fontId="25" fillId="4" borderId="12" xfId="0" applyNumberFormat="1" applyFont="1" applyFill="1" applyBorder="1" applyAlignment="1" applyProtection="1">
      <alignment horizontal="center" vertical="center" wrapText="1"/>
      <protection locked="0"/>
    </xf>
    <xf numFmtId="3" fontId="25" fillId="4" borderId="13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24" xfId="0" applyFont="1" applyFill="1" applyBorder="1" applyAlignment="1" applyProtection="1">
      <alignment horizontal="center" vertical="center" wrapText="1"/>
    </xf>
    <xf numFmtId="0" fontId="6" fillId="2" borderId="15" xfId="0" applyFont="1" applyFill="1" applyBorder="1" applyAlignment="1" applyProtection="1">
      <alignment horizontal="center" vertical="center" wrapText="1"/>
    </xf>
    <xf numFmtId="0" fontId="6" fillId="2" borderId="22" xfId="0" applyFont="1" applyFill="1" applyBorder="1" applyAlignment="1" applyProtection="1">
      <alignment horizontal="center" vertical="center" wrapText="1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</xf>
    <xf numFmtId="0" fontId="6" fillId="2" borderId="23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/>
      <protection locked="0"/>
    </xf>
    <xf numFmtId="0" fontId="12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 wrapText="1"/>
      <protection locked="0"/>
    </xf>
    <xf numFmtId="165" fontId="9" fillId="0" borderId="44" xfId="0" applyNumberFormat="1" applyFont="1" applyBorder="1" applyAlignment="1" applyProtection="1">
      <alignment horizontal="left" vertical="center" wrapText="1"/>
    </xf>
    <xf numFmtId="165" fontId="9" fillId="0" borderId="37" xfId="0" applyNumberFormat="1" applyFont="1" applyBorder="1" applyAlignment="1" applyProtection="1">
      <alignment horizontal="left" vertical="center" wrapText="1"/>
    </xf>
    <xf numFmtId="0" fontId="26" fillId="5" borderId="14" xfId="0" applyFont="1" applyFill="1" applyBorder="1" applyAlignment="1" applyProtection="1">
      <alignment horizontal="left" vertical="center" wrapText="1"/>
    </xf>
    <xf numFmtId="0" fontId="26" fillId="5" borderId="22" xfId="0" applyFont="1" applyFill="1" applyBorder="1" applyAlignment="1" applyProtection="1">
      <alignment horizontal="left" vertical="center" wrapText="1"/>
    </xf>
    <xf numFmtId="165" fontId="19" fillId="0" borderId="44" xfId="0" applyNumberFormat="1" applyFont="1" applyBorder="1" applyAlignment="1" applyProtection="1">
      <alignment horizontal="left" vertical="center" wrapText="1"/>
    </xf>
    <xf numFmtId="165" fontId="19" fillId="0" borderId="37" xfId="0" applyNumberFormat="1" applyFont="1" applyBorder="1" applyAlignment="1" applyProtection="1">
      <alignment horizontal="left" vertical="center" wrapText="1"/>
    </xf>
    <xf numFmtId="0" fontId="14" fillId="0" borderId="0" xfId="0" applyFont="1" applyFill="1" applyBorder="1" applyAlignment="1" applyProtection="1">
      <alignment horizontal="left" vertical="center" wrapText="1"/>
    </xf>
    <xf numFmtId="0" fontId="21" fillId="0" borderId="4" xfId="0" applyFont="1" applyBorder="1" applyAlignment="1" applyProtection="1">
      <alignment horizontal="center" vertical="center" wrapText="1"/>
    </xf>
    <xf numFmtId="0" fontId="21" fillId="0" borderId="4" xfId="0" applyFont="1" applyBorder="1" applyAlignment="1" applyProtection="1">
      <alignment horizontal="left" vertical="center" wrapText="1"/>
    </xf>
    <xf numFmtId="0" fontId="21" fillId="4" borderId="4" xfId="0" applyFont="1" applyFill="1" applyBorder="1" applyAlignment="1" applyProtection="1">
      <alignment horizontal="left" vertical="center" wrapText="1"/>
      <protection locked="0"/>
    </xf>
    <xf numFmtId="0" fontId="17" fillId="0" borderId="4" xfId="0" applyFont="1" applyBorder="1" applyAlignment="1" applyProtection="1">
      <alignment horizontal="left" vertical="center" wrapText="1"/>
    </xf>
    <xf numFmtId="165" fontId="26" fillId="5" borderId="14" xfId="0" applyNumberFormat="1" applyFont="1" applyFill="1" applyBorder="1" applyAlignment="1" applyProtection="1">
      <alignment horizontal="left" vertical="center" wrapText="1"/>
    </xf>
    <xf numFmtId="165" fontId="26" fillId="5" borderId="22" xfId="0" applyNumberFormat="1" applyFont="1" applyFill="1" applyBorder="1" applyAlignment="1" applyProtection="1">
      <alignment horizontal="left" vertical="center" wrapText="1"/>
    </xf>
    <xf numFmtId="0" fontId="26" fillId="3" borderId="14" xfId="0" applyFont="1" applyFill="1" applyBorder="1" applyAlignment="1" applyProtection="1">
      <alignment horizontal="left" vertical="center" wrapText="1"/>
    </xf>
    <xf numFmtId="0" fontId="26" fillId="3" borderId="22" xfId="0" applyFont="1" applyFill="1" applyBorder="1" applyAlignment="1" applyProtection="1">
      <alignment horizontal="left" vertical="center" wrapText="1"/>
    </xf>
    <xf numFmtId="165" fontId="26" fillId="5" borderId="7" xfId="0" applyNumberFormat="1" applyFont="1" applyFill="1" applyBorder="1" applyAlignment="1" applyProtection="1">
      <alignment horizontal="left" vertical="center" wrapText="1"/>
    </xf>
    <xf numFmtId="165" fontId="26" fillId="5" borderId="9" xfId="0" applyNumberFormat="1" applyFont="1" applyFill="1" applyBorder="1" applyAlignment="1" applyProtection="1">
      <alignment horizontal="left" vertical="center" wrapText="1"/>
    </xf>
    <xf numFmtId="0" fontId="12" fillId="4" borderId="4" xfId="0" applyFont="1" applyFill="1" applyBorder="1" applyAlignment="1" applyProtection="1">
      <alignment horizontal="left" vertical="center"/>
      <protection locked="0"/>
    </xf>
    <xf numFmtId="0" fontId="12" fillId="4" borderId="6" xfId="0" applyFont="1" applyFill="1" applyBorder="1" applyAlignment="1" applyProtection="1">
      <alignment horizontal="left" vertical="center"/>
      <protection locked="0"/>
    </xf>
    <xf numFmtId="0" fontId="10" fillId="4" borderId="4" xfId="0" applyFont="1" applyFill="1" applyBorder="1" applyAlignment="1" applyProtection="1">
      <alignment horizontal="left" vertical="center" wrapText="1"/>
      <protection locked="0"/>
    </xf>
    <xf numFmtId="0" fontId="10" fillId="4" borderId="6" xfId="0" applyFont="1" applyFill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wrapText="1"/>
    </xf>
    <xf numFmtId="166" fontId="0" fillId="0" borderId="0" xfId="0" applyNumberFormat="1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center" vertical="center"/>
    </xf>
    <xf numFmtId="166" fontId="0" fillId="0" borderId="0" xfId="0" applyNumberFormat="1" applyFont="1" applyAlignment="1" applyProtection="1">
      <alignment horizontal="center"/>
    </xf>
    <xf numFmtId="0" fontId="10" fillId="0" borderId="14" xfId="0" applyFont="1" applyBorder="1" applyAlignment="1" applyProtection="1">
      <alignment horizontal="left" vertical="center" wrapText="1"/>
    </xf>
    <xf numFmtId="0" fontId="10" fillId="0" borderId="15" xfId="0" applyFont="1" applyBorder="1" applyAlignment="1" applyProtection="1">
      <alignment horizontal="left" vertical="center" wrapText="1"/>
    </xf>
    <xf numFmtId="0" fontId="10" fillId="0" borderId="18" xfId="0" applyFont="1" applyBorder="1" applyAlignment="1" applyProtection="1">
      <alignment horizontal="left" vertical="center" wrapText="1"/>
    </xf>
    <xf numFmtId="0" fontId="10" fillId="0" borderId="16" xfId="0" applyFont="1" applyBorder="1" applyAlignment="1" applyProtection="1">
      <alignment horizontal="left" vertical="center" wrapText="1"/>
    </xf>
    <xf numFmtId="0" fontId="10" fillId="0" borderId="17" xfId="0" applyFont="1" applyBorder="1" applyAlignment="1" applyProtection="1">
      <alignment horizontal="left" vertical="center" wrapText="1"/>
    </xf>
    <xf numFmtId="0" fontId="10" fillId="0" borderId="19" xfId="0" applyFont="1" applyBorder="1" applyAlignment="1" applyProtection="1">
      <alignment horizontal="left" vertical="center" wrapText="1"/>
    </xf>
    <xf numFmtId="0" fontId="0" fillId="0" borderId="7" xfId="0" applyFont="1" applyBorder="1" applyAlignment="1" applyProtection="1">
      <alignment horizontal="center" wrapText="1"/>
    </xf>
    <xf numFmtId="0" fontId="0" fillId="0" borderId="8" xfId="0" applyFont="1" applyBorder="1" applyAlignment="1" applyProtection="1">
      <alignment horizontal="center" wrapText="1"/>
    </xf>
    <xf numFmtId="0" fontId="0" fillId="0" borderId="9" xfId="0" applyFont="1" applyBorder="1" applyAlignment="1" applyProtection="1">
      <alignment horizontal="center" wrapText="1"/>
    </xf>
    <xf numFmtId="166" fontId="0" fillId="0" borderId="7" xfId="0" applyNumberFormat="1" applyFont="1" applyBorder="1" applyAlignment="1" applyProtection="1">
      <alignment horizontal="center"/>
    </xf>
    <xf numFmtId="0" fontId="0" fillId="0" borderId="9" xfId="0" applyFont="1" applyBorder="1" applyAlignment="1" applyProtection="1">
      <alignment horizontal="center"/>
    </xf>
    <xf numFmtId="0" fontId="10" fillId="0" borderId="4" xfId="0" applyFont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center" wrapText="1"/>
    </xf>
    <xf numFmtId="166" fontId="0" fillId="0" borderId="4" xfId="0" applyNumberFormat="1" applyFont="1" applyBorder="1" applyAlignment="1" applyProtection="1">
      <alignment horizontal="center"/>
    </xf>
    <xf numFmtId="0" fontId="10" fillId="4" borderId="32" xfId="0" applyFont="1" applyFill="1" applyBorder="1" applyAlignment="1" applyProtection="1">
      <alignment horizontal="left" vertical="center" wrapText="1"/>
      <protection locked="0"/>
    </xf>
    <xf numFmtId="0" fontId="10" fillId="4" borderId="0" xfId="0" applyFont="1" applyFill="1" applyBorder="1" applyAlignment="1" applyProtection="1">
      <alignment horizontal="left" vertical="center" wrapText="1"/>
      <protection locked="0"/>
    </xf>
    <xf numFmtId="0" fontId="10" fillId="4" borderId="10" xfId="0" applyFont="1" applyFill="1" applyBorder="1" applyAlignment="1" applyProtection="1">
      <alignment horizontal="left" vertical="center" wrapText="1"/>
      <protection locked="0"/>
    </xf>
    <xf numFmtId="0" fontId="10" fillId="4" borderId="16" xfId="0" applyFont="1" applyFill="1" applyBorder="1" applyAlignment="1" applyProtection="1">
      <alignment horizontal="left" vertical="center" wrapText="1"/>
      <protection locked="0"/>
    </xf>
    <xf numFmtId="0" fontId="10" fillId="4" borderId="17" xfId="0" applyFont="1" applyFill="1" applyBorder="1" applyAlignment="1" applyProtection="1">
      <alignment horizontal="left" vertical="center" wrapText="1"/>
      <protection locked="0"/>
    </xf>
    <xf numFmtId="0" fontId="10" fillId="4" borderId="19" xfId="0" applyFont="1" applyFill="1" applyBorder="1" applyAlignment="1" applyProtection="1">
      <alignment horizontal="left" vertical="center" wrapText="1"/>
      <protection locked="0"/>
    </xf>
    <xf numFmtId="0" fontId="2" fillId="0" borderId="33" xfId="0" applyFont="1" applyBorder="1" applyAlignment="1" applyProtection="1">
      <alignment horizontal="center" vertical="center" wrapText="1"/>
    </xf>
    <xf numFmtId="0" fontId="2" fillId="0" borderId="34" xfId="0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164" fontId="16" fillId="0" borderId="4" xfId="0" applyNumberFormat="1" applyFont="1" applyBorder="1" applyAlignment="1" applyProtection="1">
      <alignment horizontal="center" vertical="center" wrapText="1"/>
    </xf>
    <xf numFmtId="9" fontId="19" fillId="9" borderId="14" xfId="0" applyNumberFormat="1" applyFont="1" applyFill="1" applyBorder="1" applyAlignment="1" applyProtection="1">
      <alignment horizontal="center" vertical="center" wrapText="1"/>
    </xf>
    <xf numFmtId="9" fontId="19" fillId="9" borderId="16" xfId="0" applyNumberFormat="1" applyFont="1" applyFill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28" xfId="0" applyFont="1" applyBorder="1" applyAlignment="1" applyProtection="1">
      <alignment horizontal="center" vertical="center" wrapText="1"/>
    </xf>
    <xf numFmtId="0" fontId="12" fillId="0" borderId="4" xfId="0" applyFont="1" applyBorder="1" applyAlignment="1" applyProtection="1">
      <alignment horizontal="left" vertical="center" wrapText="1"/>
    </xf>
    <xf numFmtId="0" fontId="17" fillId="4" borderId="6" xfId="0" applyFont="1" applyFill="1" applyBorder="1" applyAlignment="1" applyProtection="1">
      <alignment horizontal="center" vertical="center"/>
      <protection locked="0"/>
    </xf>
    <xf numFmtId="0" fontId="23" fillId="0" borderId="7" xfId="3" applyFont="1" applyFill="1" applyBorder="1" applyAlignment="1" applyProtection="1">
      <alignment horizontal="center" vertical="center" wrapText="1"/>
    </xf>
    <xf numFmtId="0" fontId="23" fillId="0" borderId="8" xfId="3" applyFont="1" applyFill="1" applyBorder="1" applyAlignment="1" applyProtection="1">
      <alignment horizontal="center" vertical="center" wrapText="1"/>
    </xf>
    <xf numFmtId="0" fontId="23" fillId="0" borderId="9" xfId="3" applyFont="1" applyFill="1" applyBorder="1" applyAlignment="1" applyProtection="1">
      <alignment horizontal="center" vertical="center" wrapText="1"/>
    </xf>
    <xf numFmtId="0" fontId="5" fillId="6" borderId="4" xfId="2" applyFont="1" applyBorder="1" applyAlignment="1" applyProtection="1">
      <alignment horizontal="center" vertical="center" wrapText="1"/>
    </xf>
    <xf numFmtId="1" fontId="5" fillId="6" borderId="4" xfId="2" applyNumberFormat="1" applyFont="1" applyBorder="1" applyAlignment="1" applyProtection="1">
      <alignment horizontal="center" vertical="center"/>
    </xf>
    <xf numFmtId="0" fontId="29" fillId="0" borderId="4" xfId="0" applyFont="1" applyBorder="1" applyAlignment="1" applyProtection="1">
      <alignment horizontal="center" vertical="center" wrapText="1"/>
    </xf>
    <xf numFmtId="0" fontId="0" fillId="0" borderId="7" xfId="0" applyFont="1" applyBorder="1" applyAlignment="1" applyProtection="1">
      <alignment horizontal="center" vertical="center"/>
    </xf>
    <xf numFmtId="0" fontId="0" fillId="0" borderId="8" xfId="0" applyFont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horizontal="center"/>
    </xf>
    <xf numFmtId="0" fontId="11" fillId="0" borderId="36" xfId="0" applyFont="1" applyBorder="1" applyAlignment="1" applyProtection="1">
      <alignment horizontal="center" wrapText="1"/>
      <protection locked="0"/>
    </xf>
    <xf numFmtId="0" fontId="7" fillId="0" borderId="14" xfId="0" applyFont="1" applyFill="1" applyBorder="1" applyAlignment="1" applyProtection="1">
      <alignment horizontal="left" vertical="top" wrapText="1"/>
    </xf>
    <xf numFmtId="0" fontId="7" fillId="0" borderId="15" xfId="0" applyFont="1" applyFill="1" applyBorder="1" applyAlignment="1" applyProtection="1">
      <alignment horizontal="left" vertical="top" wrapText="1"/>
    </xf>
    <xf numFmtId="0" fontId="7" fillId="0" borderId="18" xfId="0" applyFont="1" applyFill="1" applyBorder="1" applyAlignment="1" applyProtection="1">
      <alignment horizontal="left" vertical="top" wrapText="1"/>
    </xf>
    <xf numFmtId="0" fontId="7" fillId="0" borderId="32" xfId="0" applyFont="1" applyFill="1" applyBorder="1" applyAlignment="1" applyProtection="1">
      <alignment horizontal="left" vertical="top" wrapText="1"/>
    </xf>
    <xf numFmtId="0" fontId="7" fillId="0" borderId="0" xfId="0" applyFont="1" applyFill="1" applyBorder="1" applyAlignment="1" applyProtection="1">
      <alignment horizontal="left" vertical="top" wrapText="1"/>
    </xf>
    <xf numFmtId="0" fontId="7" fillId="0" borderId="10" xfId="0" applyFont="1" applyFill="1" applyBorder="1" applyAlignment="1" applyProtection="1">
      <alignment horizontal="left" vertical="top" wrapText="1"/>
    </xf>
    <xf numFmtId="0" fontId="7" fillId="0" borderId="42" xfId="0" applyFont="1" applyFill="1" applyBorder="1" applyAlignment="1" applyProtection="1">
      <alignment horizontal="left" vertical="top" wrapText="1"/>
    </xf>
    <xf numFmtId="0" fontId="7" fillId="0" borderId="27" xfId="0" applyFont="1" applyFill="1" applyBorder="1" applyAlignment="1" applyProtection="1">
      <alignment horizontal="left" vertical="top" wrapText="1"/>
    </xf>
    <xf numFmtId="0" fontId="7" fillId="0" borderId="26" xfId="0" applyFont="1" applyFill="1" applyBorder="1" applyAlignment="1" applyProtection="1">
      <alignment horizontal="left" vertical="top" wrapText="1"/>
    </xf>
    <xf numFmtId="0" fontId="4" fillId="3" borderId="41" xfId="0" applyFont="1" applyFill="1" applyBorder="1" applyAlignment="1" applyProtection="1">
      <alignment horizontal="center" vertical="center" wrapText="1"/>
    </xf>
    <xf numFmtId="0" fontId="4" fillId="3" borderId="21" xfId="0" applyFont="1" applyFill="1" applyBorder="1" applyAlignment="1" applyProtection="1">
      <alignment horizontal="center" vertical="center" wrapText="1"/>
    </xf>
    <xf numFmtId="0" fontId="4" fillId="3" borderId="5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10" fillId="3" borderId="20" xfId="0" applyFont="1" applyFill="1" applyBorder="1" applyAlignment="1" applyProtection="1">
      <alignment horizontal="center" vertical="center" wrapText="1"/>
    </xf>
    <xf numFmtId="0" fontId="10" fillId="3" borderId="8" xfId="0" applyFont="1" applyFill="1" applyBorder="1" applyAlignment="1" applyProtection="1">
      <alignment horizontal="center" vertical="center" wrapText="1"/>
    </xf>
    <xf numFmtId="0" fontId="10" fillId="3" borderId="4" xfId="0" applyFont="1" applyFill="1" applyBorder="1" applyAlignment="1" applyProtection="1">
      <alignment horizontal="center" vertical="center" wrapText="1"/>
    </xf>
    <xf numFmtId="0" fontId="12" fillId="3" borderId="5" xfId="0" applyFont="1" applyFill="1" applyBorder="1" applyAlignment="1" applyProtection="1">
      <alignment horizontal="center" vertical="center" wrapText="1"/>
    </xf>
    <xf numFmtId="0" fontId="12" fillId="3" borderId="4" xfId="0" applyFont="1" applyFill="1" applyBorder="1" applyAlignment="1" applyProtection="1">
      <alignment horizontal="center" vertical="center" wrapText="1"/>
    </xf>
    <xf numFmtId="0" fontId="4" fillId="3" borderId="20" xfId="0" applyFont="1" applyFill="1" applyBorder="1" applyAlignment="1" applyProtection="1">
      <alignment horizontal="center" vertical="center" wrapText="1"/>
    </xf>
    <xf numFmtId="0" fontId="4" fillId="3" borderId="8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horizontal="center" vertical="center"/>
    </xf>
    <xf numFmtId="0" fontId="9" fillId="3" borderId="40" xfId="0" applyFont="1" applyFill="1" applyBorder="1" applyAlignment="1" applyProtection="1">
      <alignment horizontal="center" vertical="center" wrapText="1"/>
    </xf>
    <xf numFmtId="0" fontId="9" fillId="3" borderId="5" xfId="0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0" fontId="9" fillId="3" borderId="22" xfId="0" applyFont="1" applyFill="1" applyBorder="1" applyAlignment="1" applyProtection="1">
      <alignment horizontal="center" vertical="center" wrapText="1"/>
    </xf>
    <xf numFmtId="0" fontId="9" fillId="3" borderId="16" xfId="0" applyFont="1" applyFill="1" applyBorder="1" applyAlignment="1" applyProtection="1">
      <alignment horizontal="center" vertical="center" wrapText="1"/>
    </xf>
    <xf numFmtId="0" fontId="9" fillId="3" borderId="23" xfId="0" applyFont="1" applyFill="1" applyBorder="1" applyAlignment="1" applyProtection="1">
      <alignment horizontal="center" vertical="center" wrapText="1"/>
    </xf>
    <xf numFmtId="164" fontId="16" fillId="0" borderId="7" xfId="0" applyNumberFormat="1" applyFont="1" applyBorder="1" applyAlignment="1" applyProtection="1">
      <alignment horizontal="center" vertical="center" wrapText="1"/>
    </xf>
    <xf numFmtId="164" fontId="16" fillId="0" borderId="8" xfId="0" applyNumberFormat="1" applyFont="1" applyBorder="1" applyAlignment="1" applyProtection="1">
      <alignment horizontal="center" vertical="center" wrapText="1"/>
    </xf>
    <xf numFmtId="164" fontId="16" fillId="0" borderId="9" xfId="0" applyNumberFormat="1" applyFont="1" applyBorder="1" applyAlignment="1" applyProtection="1">
      <alignment horizontal="center" vertical="center" wrapText="1"/>
    </xf>
    <xf numFmtId="0" fontId="10" fillId="3" borderId="4" xfId="0" applyFont="1" applyFill="1" applyBorder="1" applyAlignment="1" applyProtection="1">
      <alignment horizontal="left" vertical="center" wrapText="1"/>
    </xf>
    <xf numFmtId="0" fontId="10" fillId="4" borderId="4" xfId="0" applyFont="1" applyFill="1" applyBorder="1" applyAlignment="1" applyProtection="1">
      <alignment vertical="center" wrapText="1"/>
      <protection locked="0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13" fillId="3" borderId="5" xfId="0" applyFont="1" applyFill="1" applyBorder="1" applyAlignment="1" applyProtection="1">
      <alignment horizontal="center" vertical="center" wrapText="1"/>
    </xf>
    <xf numFmtId="0" fontId="13" fillId="3" borderId="4" xfId="0" applyFont="1" applyFill="1" applyBorder="1" applyAlignment="1" applyProtection="1">
      <alignment horizontal="center" vertical="center" wrapText="1"/>
    </xf>
    <xf numFmtId="0" fontId="19" fillId="3" borderId="5" xfId="0" applyFont="1" applyFill="1" applyBorder="1" applyAlignment="1" applyProtection="1">
      <alignment horizontal="center" vertical="center"/>
    </xf>
    <xf numFmtId="0" fontId="19" fillId="3" borderId="4" xfId="0" applyFont="1" applyFill="1" applyBorder="1" applyAlignment="1" applyProtection="1">
      <alignment horizontal="center" vertical="center"/>
    </xf>
    <xf numFmtId="0" fontId="9" fillId="3" borderId="4" xfId="0" applyFont="1" applyFill="1" applyBorder="1" applyAlignment="1" applyProtection="1">
      <alignment horizontal="center" vertical="center" wrapText="1"/>
    </xf>
    <xf numFmtId="0" fontId="14" fillId="0" borderId="14" xfId="0" applyFont="1" applyBorder="1" applyAlignment="1" applyProtection="1">
      <alignment horizontal="left" vertical="top" wrapText="1"/>
    </xf>
    <xf numFmtId="0" fontId="14" fillId="0" borderId="15" xfId="0" applyFont="1" applyBorder="1" applyAlignment="1" applyProtection="1">
      <alignment horizontal="left" vertical="top" wrapText="1"/>
    </xf>
    <xf numFmtId="0" fontId="14" fillId="0" borderId="18" xfId="0" applyFont="1" applyBorder="1" applyAlignment="1" applyProtection="1">
      <alignment horizontal="left" vertical="top" wrapText="1"/>
    </xf>
    <xf numFmtId="0" fontId="14" fillId="0" borderId="32" xfId="0" applyFont="1" applyBorder="1" applyAlignment="1" applyProtection="1">
      <alignment horizontal="left" vertical="top" wrapText="1"/>
    </xf>
    <xf numFmtId="0" fontId="14" fillId="0" borderId="0" xfId="0" applyFont="1" applyBorder="1" applyAlignment="1" applyProtection="1">
      <alignment horizontal="left" vertical="top" wrapText="1"/>
    </xf>
    <xf numFmtId="0" fontId="14" fillId="0" borderId="10" xfId="0" applyFont="1" applyBorder="1" applyAlignment="1" applyProtection="1">
      <alignment horizontal="left" vertical="top" wrapText="1"/>
    </xf>
    <xf numFmtId="0" fontId="14" fillId="0" borderId="42" xfId="0" applyFont="1" applyBorder="1" applyAlignment="1" applyProtection="1">
      <alignment horizontal="left" vertical="top" wrapText="1"/>
    </xf>
    <xf numFmtId="0" fontId="14" fillId="0" borderId="27" xfId="0" applyFont="1" applyBorder="1" applyAlignment="1" applyProtection="1">
      <alignment horizontal="left" vertical="top" wrapText="1"/>
    </xf>
    <xf numFmtId="0" fontId="14" fillId="0" borderId="26" xfId="0" applyFont="1" applyBorder="1" applyAlignment="1" applyProtection="1">
      <alignment horizontal="left" vertical="top" wrapText="1"/>
    </xf>
    <xf numFmtId="0" fontId="19" fillId="3" borderId="41" xfId="0" applyFont="1" applyFill="1" applyBorder="1" applyAlignment="1" applyProtection="1">
      <alignment horizontal="center" vertical="center"/>
    </xf>
    <xf numFmtId="0" fontId="19" fillId="3" borderId="21" xfId="0" applyFont="1" applyFill="1" applyBorder="1" applyAlignment="1" applyProtection="1">
      <alignment horizontal="center" vertical="center"/>
    </xf>
    <xf numFmtId="0" fontId="19" fillId="3" borderId="5" xfId="0" applyFont="1" applyFill="1" applyBorder="1" applyAlignment="1" applyProtection="1">
      <alignment horizontal="center" vertical="center" wrapText="1"/>
    </xf>
    <xf numFmtId="0" fontId="19" fillId="3" borderId="4" xfId="0" applyFont="1" applyFill="1" applyBorder="1" applyAlignment="1" applyProtection="1">
      <alignment horizontal="center" vertical="center" wrapText="1"/>
    </xf>
    <xf numFmtId="0" fontId="10" fillId="2" borderId="4" xfId="0" applyFont="1" applyFill="1" applyBorder="1" applyAlignment="1" applyProtection="1">
      <alignment horizontal="left" vertical="center" wrapText="1"/>
    </xf>
    <xf numFmtId="0" fontId="10" fillId="2" borderId="6" xfId="0" applyFont="1" applyFill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9" fontId="19" fillId="9" borderId="6" xfId="0" applyNumberFormat="1" applyFont="1" applyFill="1" applyBorder="1" applyAlignment="1" applyProtection="1">
      <alignment horizontal="center" vertical="center" wrapText="1"/>
    </xf>
    <xf numFmtId="0" fontId="0" fillId="0" borderId="4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/>
    </xf>
    <xf numFmtId="0" fontId="11" fillId="0" borderId="0" xfId="0" applyFont="1" applyBorder="1" applyAlignment="1" applyProtection="1">
      <alignment horizontal="center" wrapText="1"/>
      <protection locked="0"/>
    </xf>
    <xf numFmtId="0" fontId="23" fillId="0" borderId="7" xfId="3" applyFill="1" applyBorder="1" applyAlignment="1" applyProtection="1">
      <alignment horizontal="center" vertical="center" wrapText="1"/>
    </xf>
    <xf numFmtId="0" fontId="23" fillId="0" borderId="8" xfId="3" applyFill="1" applyBorder="1" applyAlignment="1" applyProtection="1">
      <alignment horizontal="center" vertical="center" wrapText="1"/>
    </xf>
    <xf numFmtId="0" fontId="23" fillId="0" borderId="9" xfId="3" applyFill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center"/>
      <protection locked="0"/>
    </xf>
    <xf numFmtId="0" fontId="12" fillId="0" borderId="10" xfId="0" applyFont="1" applyBorder="1" applyAlignment="1" applyProtection="1">
      <alignment horizontal="center"/>
      <protection locked="0"/>
    </xf>
    <xf numFmtId="0" fontId="12" fillId="0" borderId="27" xfId="0" applyFont="1" applyBorder="1" applyAlignment="1" applyProtection="1">
      <alignment horizontal="center"/>
    </xf>
    <xf numFmtId="0" fontId="12" fillId="0" borderId="26" xfId="0" applyFont="1" applyBorder="1" applyAlignment="1" applyProtection="1">
      <alignment horizontal="center"/>
    </xf>
    <xf numFmtId="14" fontId="2" fillId="0" borderId="7" xfId="0" applyNumberFormat="1" applyFont="1" applyBorder="1" applyAlignment="1" applyProtection="1">
      <alignment horizontal="center" vertical="center" wrapText="1"/>
    </xf>
    <xf numFmtId="14" fontId="2" fillId="0" borderId="9" xfId="0" applyNumberFormat="1" applyFont="1" applyBorder="1" applyAlignment="1" applyProtection="1">
      <alignment horizontal="center" vertical="center" wrapText="1"/>
    </xf>
    <xf numFmtId="0" fontId="13" fillId="0" borderId="5" xfId="0" applyFont="1" applyBorder="1" applyAlignment="1" applyProtection="1">
      <alignment horizontal="center" vertical="center" wrapText="1"/>
    </xf>
    <xf numFmtId="0" fontId="13" fillId="0" borderId="4" xfId="0" applyFont="1" applyBorder="1" applyAlignment="1" applyProtection="1">
      <alignment horizontal="center" vertical="center" wrapText="1"/>
    </xf>
    <xf numFmtId="0" fontId="12" fillId="0" borderId="46" xfId="0" applyFont="1" applyBorder="1" applyAlignment="1" applyProtection="1">
      <alignment horizontal="center"/>
    </xf>
    <xf numFmtId="0" fontId="6" fillId="0" borderId="45" xfId="0" applyFont="1" applyBorder="1" applyAlignment="1" applyProtection="1">
      <alignment horizontal="center" wrapText="1"/>
      <protection locked="0"/>
    </xf>
    <xf numFmtId="0" fontId="6" fillId="0" borderId="0" xfId="0" applyFont="1" applyBorder="1" applyAlignment="1" applyProtection="1">
      <alignment horizontal="center" wrapText="1"/>
      <protection locked="0"/>
    </xf>
    <xf numFmtId="0" fontId="19" fillId="0" borderId="24" xfId="0" applyFont="1" applyBorder="1" applyAlignment="1" applyProtection="1">
      <alignment horizontal="center" vertical="center" wrapText="1"/>
    </xf>
    <xf numFmtId="0" fontId="19" fillId="0" borderId="15" xfId="0" applyFont="1" applyBorder="1" applyAlignment="1" applyProtection="1">
      <alignment horizontal="center" vertical="center" wrapText="1"/>
    </xf>
    <xf numFmtId="0" fontId="12" fillId="0" borderId="15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/>
    </xf>
    <xf numFmtId="0" fontId="14" fillId="0" borderId="12" xfId="0" applyFont="1" applyBorder="1" applyAlignment="1" applyProtection="1">
      <alignment horizontal="left" vertical="top" wrapText="1"/>
    </xf>
    <xf numFmtId="0" fontId="14" fillId="0" borderId="39" xfId="0" applyFont="1" applyBorder="1" applyAlignment="1" applyProtection="1">
      <alignment horizontal="left" vertical="top" wrapText="1"/>
    </xf>
    <xf numFmtId="0" fontId="10" fillId="4" borderId="7" xfId="0" applyFont="1" applyFill="1" applyBorder="1" applyAlignment="1" applyProtection="1">
      <alignment horizontal="left" vertical="center" wrapText="1"/>
      <protection locked="0"/>
    </xf>
    <xf numFmtId="0" fontId="10" fillId="4" borderId="8" xfId="0" applyFont="1" applyFill="1" applyBorder="1" applyAlignment="1" applyProtection="1">
      <alignment horizontal="left" vertical="center" wrapText="1"/>
      <protection locked="0"/>
    </xf>
    <xf numFmtId="0" fontId="10" fillId="4" borderId="11" xfId="0" applyFont="1" applyFill="1" applyBorder="1" applyAlignment="1" applyProtection="1">
      <alignment horizontal="left" vertical="center" wrapText="1"/>
      <protection locked="0"/>
    </xf>
    <xf numFmtId="0" fontId="10" fillId="2" borderId="14" xfId="0" applyFont="1" applyFill="1" applyBorder="1" applyAlignment="1" applyProtection="1">
      <alignment horizontal="left" vertical="center" wrapText="1"/>
    </xf>
    <xf numFmtId="0" fontId="10" fillId="2" borderId="15" xfId="0" applyFont="1" applyFill="1" applyBorder="1" applyAlignment="1" applyProtection="1">
      <alignment horizontal="left" vertical="center" wrapText="1"/>
    </xf>
    <xf numFmtId="0" fontId="10" fillId="2" borderId="18" xfId="0" applyFont="1" applyFill="1" applyBorder="1" applyAlignment="1" applyProtection="1">
      <alignment horizontal="left" vertical="center" wrapText="1"/>
    </xf>
    <xf numFmtId="0" fontId="10" fillId="2" borderId="16" xfId="0" applyFont="1" applyFill="1" applyBorder="1" applyAlignment="1" applyProtection="1">
      <alignment horizontal="left" vertical="center" wrapText="1"/>
    </xf>
    <xf numFmtId="0" fontId="10" fillId="2" borderId="17" xfId="0" applyFont="1" applyFill="1" applyBorder="1" applyAlignment="1" applyProtection="1">
      <alignment horizontal="left" vertical="center" wrapText="1"/>
    </xf>
    <xf numFmtId="0" fontId="10" fillId="2" borderId="19" xfId="0" applyFont="1" applyFill="1" applyBorder="1" applyAlignment="1" applyProtection="1">
      <alignment horizontal="left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6" fillId="2" borderId="20" xfId="0" applyFont="1" applyFill="1" applyBorder="1" applyAlignment="1" applyProtection="1">
      <alignment horizontal="center" vertical="center" wrapText="1"/>
    </xf>
    <xf numFmtId="164" fontId="16" fillId="0" borderId="15" xfId="0" applyNumberFormat="1" applyFont="1" applyBorder="1" applyAlignment="1" applyProtection="1">
      <alignment horizontal="center" vertical="center" wrapText="1"/>
    </xf>
    <xf numFmtId="164" fontId="16" fillId="0" borderId="22" xfId="0" applyNumberFormat="1" applyFont="1" applyBorder="1" applyAlignment="1" applyProtection="1">
      <alignment horizontal="center" vertical="center" wrapText="1"/>
    </xf>
    <xf numFmtId="0" fontId="9" fillId="0" borderId="7" xfId="0" applyFont="1" applyBorder="1" applyAlignment="1" applyProtection="1">
      <alignment horizontal="center" vertical="center" wrapText="1"/>
    </xf>
    <xf numFmtId="0" fontId="9" fillId="0" borderId="8" xfId="0" applyFont="1" applyBorder="1" applyAlignment="1" applyProtection="1">
      <alignment horizontal="center" vertical="center" wrapText="1"/>
    </xf>
    <xf numFmtId="0" fontId="9" fillId="0" borderId="11" xfId="0" applyFont="1" applyBorder="1" applyAlignment="1" applyProtection="1">
      <alignment horizontal="center" vertical="center" wrapText="1"/>
    </xf>
    <xf numFmtId="0" fontId="9" fillId="3" borderId="20" xfId="0" applyFont="1" applyFill="1" applyBorder="1" applyAlignment="1" applyProtection="1">
      <alignment horizontal="center" vertical="center" wrapText="1"/>
    </xf>
    <xf numFmtId="0" fontId="9" fillId="3" borderId="8" xfId="0" applyFont="1" applyFill="1" applyBorder="1" applyAlignment="1" applyProtection="1">
      <alignment horizontal="center" vertical="center" wrapText="1"/>
    </xf>
    <xf numFmtId="0" fontId="9" fillId="3" borderId="9" xfId="0" applyFont="1" applyFill="1" applyBorder="1" applyAlignment="1" applyProtection="1">
      <alignment horizontal="center" vertical="center" wrapText="1"/>
    </xf>
    <xf numFmtId="0" fontId="9" fillId="3" borderId="7" xfId="0" applyFont="1" applyFill="1" applyBorder="1" applyAlignment="1" applyProtection="1">
      <alignment horizontal="center" vertical="center" wrapText="1"/>
    </xf>
  </cellXfs>
  <cellStyles count="4">
    <cellStyle name="Dobry" xfId="2" builtinId="26"/>
    <cellStyle name="Normalny" xfId="0" builtinId="0"/>
    <cellStyle name="Procentowy" xfId="1" builtinId="5"/>
    <cellStyle name="Zły" xfId="3" builtinId="27"/>
  </cellStyles>
  <dxfs count="3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theme="0"/>
        </patternFill>
      </fill>
    </dxf>
    <dxf>
      <font>
        <b/>
        <i val="0"/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lor theme="0"/>
      </font>
    </dxf>
    <dxf>
      <font>
        <b/>
        <i val="0"/>
        <color rgb="FFFF0000"/>
      </font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7" tint="0.79998168889431442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7" tint="0.79998168889431442"/>
      </font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6969"/>
      <color rgb="FFFF99CC"/>
      <color rgb="FFFFFFFF"/>
      <color rgb="FF75DBFF"/>
      <color rgb="FF8BE1FF"/>
      <color rgb="FF53D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FAF6EA4-3D98-42F0-A295-7B1849B43697}" name="Tabela1" displayName="Tabela1" ref="A1:B161" totalsRowShown="0">
  <autoFilter ref="A1:B161" xr:uid="{CFAF6EA4-3D98-42F0-A295-7B1849B43697}"/>
  <tableColumns count="2">
    <tableColumn id="1" xr3:uid="{2C90030D-F602-4787-AB72-6B6DB23AAC3A}" name="Kod TERYT"/>
    <tableColumn id="2" xr3:uid="{930C16BC-DE3D-4B9E-927C-4524AD42340B}" name="Biała Plama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872F54-B7C6-439A-934C-758B264DB7C3}">
  <sheetPr>
    <tabColor rgb="FFFF0000"/>
  </sheetPr>
  <dimension ref="A1:B161"/>
  <sheetViews>
    <sheetView showGridLines="0" workbookViewId="0">
      <pane ySplit="1" topLeftCell="A2" activePane="bottomLeft" state="frozen"/>
      <selection pane="bottomLeft" activeCell="B31" sqref="B31"/>
    </sheetView>
  </sheetViews>
  <sheetFormatPr defaultRowHeight="15" x14ac:dyDescent="0.25"/>
  <cols>
    <col min="1" max="1" width="12.42578125" bestFit="1" customWidth="1"/>
    <col min="2" max="2" width="12" customWidth="1"/>
  </cols>
  <sheetData>
    <row r="1" spans="1:2" x14ac:dyDescent="0.25">
      <c r="A1" t="s">
        <v>106</v>
      </c>
      <c r="B1" t="s">
        <v>104</v>
      </c>
    </row>
    <row r="2" spans="1:2" x14ac:dyDescent="0.25">
      <c r="A2" s="85">
        <v>1401022</v>
      </c>
      <c r="B2" t="s">
        <v>105</v>
      </c>
    </row>
    <row r="3" spans="1:2" x14ac:dyDescent="0.25">
      <c r="A3" s="85">
        <v>1401032</v>
      </c>
      <c r="B3" t="s">
        <v>105</v>
      </c>
    </row>
    <row r="4" spans="1:2" x14ac:dyDescent="0.25">
      <c r="A4" s="85">
        <v>1401042</v>
      </c>
      <c r="B4" t="s">
        <v>105</v>
      </c>
    </row>
    <row r="5" spans="1:2" x14ac:dyDescent="0.25">
      <c r="A5" s="85">
        <v>1401052</v>
      </c>
      <c r="B5" t="s">
        <v>105</v>
      </c>
    </row>
    <row r="6" spans="1:2" x14ac:dyDescent="0.25">
      <c r="A6" s="85">
        <v>1402033</v>
      </c>
      <c r="B6" t="s">
        <v>105</v>
      </c>
    </row>
    <row r="7" spans="1:2" x14ac:dyDescent="0.25">
      <c r="A7" s="85">
        <v>1402042</v>
      </c>
      <c r="B7" t="s">
        <v>105</v>
      </c>
    </row>
    <row r="8" spans="1:2" x14ac:dyDescent="0.25">
      <c r="A8" s="85">
        <v>1402052</v>
      </c>
      <c r="B8" t="s">
        <v>105</v>
      </c>
    </row>
    <row r="9" spans="1:2" x14ac:dyDescent="0.25">
      <c r="A9" s="85">
        <v>1402062</v>
      </c>
      <c r="B9" t="s">
        <v>105</v>
      </c>
    </row>
    <row r="10" spans="1:2" x14ac:dyDescent="0.25">
      <c r="A10" s="85">
        <v>1402072</v>
      </c>
      <c r="B10" t="s">
        <v>105</v>
      </c>
    </row>
    <row r="11" spans="1:2" x14ac:dyDescent="0.25">
      <c r="A11" s="85">
        <v>1402082</v>
      </c>
      <c r="B11" t="s">
        <v>105</v>
      </c>
    </row>
    <row r="12" spans="1:2" x14ac:dyDescent="0.25">
      <c r="A12" s="85">
        <v>1402092</v>
      </c>
      <c r="B12" t="s">
        <v>105</v>
      </c>
    </row>
    <row r="13" spans="1:2" x14ac:dyDescent="0.25">
      <c r="A13">
        <v>1403021</v>
      </c>
      <c r="B13" t="s">
        <v>105</v>
      </c>
    </row>
    <row r="14" spans="1:2" x14ac:dyDescent="0.25">
      <c r="A14" s="85">
        <v>1403032</v>
      </c>
      <c r="B14" t="s">
        <v>105</v>
      </c>
    </row>
    <row r="15" spans="1:2" x14ac:dyDescent="0.25">
      <c r="A15" s="85">
        <v>1403072</v>
      </c>
      <c r="B15" t="s">
        <v>105</v>
      </c>
    </row>
    <row r="16" spans="1:2" x14ac:dyDescent="0.25">
      <c r="A16" s="85">
        <v>1403092</v>
      </c>
      <c r="B16" t="s">
        <v>105</v>
      </c>
    </row>
    <row r="17" spans="1:2" x14ac:dyDescent="0.25">
      <c r="A17" s="85">
        <v>1403103</v>
      </c>
      <c r="B17" t="s">
        <v>105</v>
      </c>
    </row>
    <row r="18" spans="1:2" x14ac:dyDescent="0.25">
      <c r="A18" s="85">
        <v>1403122</v>
      </c>
      <c r="B18" t="s">
        <v>105</v>
      </c>
    </row>
    <row r="19" spans="1:2" x14ac:dyDescent="0.25">
      <c r="A19" s="85">
        <v>1403132</v>
      </c>
      <c r="B19" t="s">
        <v>105</v>
      </c>
    </row>
    <row r="20" spans="1:2" x14ac:dyDescent="0.25">
      <c r="A20">
        <v>1404022</v>
      </c>
      <c r="B20" t="s">
        <v>105</v>
      </c>
    </row>
    <row r="21" spans="1:2" x14ac:dyDescent="0.25">
      <c r="A21" s="85">
        <v>1404032</v>
      </c>
      <c r="B21" t="s">
        <v>105</v>
      </c>
    </row>
    <row r="22" spans="1:2" x14ac:dyDescent="0.25">
      <c r="A22" s="85">
        <v>1404043</v>
      </c>
      <c r="B22" t="s">
        <v>105</v>
      </c>
    </row>
    <row r="23" spans="1:2" x14ac:dyDescent="0.25">
      <c r="A23" s="85">
        <v>1404052</v>
      </c>
      <c r="B23" t="s">
        <v>105</v>
      </c>
    </row>
    <row r="24" spans="1:2" x14ac:dyDescent="0.25">
      <c r="A24" s="85">
        <v>1405021</v>
      </c>
      <c r="B24" t="s">
        <v>105</v>
      </c>
    </row>
    <row r="25" spans="1:2" x14ac:dyDescent="0.25">
      <c r="A25" s="85">
        <v>1405032</v>
      </c>
      <c r="B25" t="s">
        <v>105</v>
      </c>
    </row>
    <row r="26" spans="1:2" x14ac:dyDescent="0.25">
      <c r="A26" s="85">
        <v>1406012</v>
      </c>
      <c r="B26" t="s">
        <v>105</v>
      </c>
    </row>
    <row r="27" spans="1:2" x14ac:dyDescent="0.25">
      <c r="A27" s="85">
        <v>1406022</v>
      </c>
      <c r="B27" t="s">
        <v>105</v>
      </c>
    </row>
    <row r="28" spans="1:2" x14ac:dyDescent="0.25">
      <c r="A28" s="85">
        <v>1406042</v>
      </c>
      <c r="B28" t="s">
        <v>105</v>
      </c>
    </row>
    <row r="29" spans="1:2" x14ac:dyDescent="0.25">
      <c r="A29" s="85">
        <v>1407012</v>
      </c>
      <c r="B29" t="s">
        <v>105</v>
      </c>
    </row>
    <row r="30" spans="1:2" x14ac:dyDescent="0.25">
      <c r="A30" s="85">
        <v>1407032</v>
      </c>
      <c r="B30" t="s">
        <v>105</v>
      </c>
    </row>
    <row r="31" spans="1:2" x14ac:dyDescent="0.25">
      <c r="A31" s="85">
        <v>1407042</v>
      </c>
      <c r="B31" t="s">
        <v>105</v>
      </c>
    </row>
    <row r="32" spans="1:2" x14ac:dyDescent="0.25">
      <c r="A32" s="85">
        <v>1407072</v>
      </c>
      <c r="B32" t="s">
        <v>105</v>
      </c>
    </row>
    <row r="33" spans="1:2" x14ac:dyDescent="0.25">
      <c r="A33" s="85">
        <v>1409012</v>
      </c>
      <c r="B33" t="s">
        <v>105</v>
      </c>
    </row>
    <row r="34" spans="1:2" x14ac:dyDescent="0.25">
      <c r="A34" s="85">
        <v>1409022</v>
      </c>
      <c r="B34" t="s">
        <v>105</v>
      </c>
    </row>
    <row r="35" spans="1:2" x14ac:dyDescent="0.25">
      <c r="A35" s="85">
        <v>1409033</v>
      </c>
      <c r="B35" t="s">
        <v>105</v>
      </c>
    </row>
    <row r="36" spans="1:2" x14ac:dyDescent="0.25">
      <c r="A36" s="85">
        <v>1409042</v>
      </c>
      <c r="B36" t="s">
        <v>105</v>
      </c>
    </row>
    <row r="37" spans="1:2" x14ac:dyDescent="0.25">
      <c r="A37" s="85">
        <v>1409052</v>
      </c>
      <c r="B37" t="s">
        <v>105</v>
      </c>
    </row>
    <row r="38" spans="1:2" x14ac:dyDescent="0.25">
      <c r="A38" s="85">
        <v>1409063</v>
      </c>
      <c r="B38" t="s">
        <v>105</v>
      </c>
    </row>
    <row r="39" spans="1:2" x14ac:dyDescent="0.25">
      <c r="A39" s="85">
        <v>1410012</v>
      </c>
      <c r="B39" t="s">
        <v>105</v>
      </c>
    </row>
    <row r="40" spans="1:2" x14ac:dyDescent="0.25">
      <c r="A40" s="85">
        <v>1410023</v>
      </c>
      <c r="B40" t="s">
        <v>105</v>
      </c>
    </row>
    <row r="41" spans="1:2" x14ac:dyDescent="0.25">
      <c r="A41" s="85">
        <v>1410032</v>
      </c>
      <c r="B41" t="s">
        <v>105</v>
      </c>
    </row>
    <row r="42" spans="1:2" x14ac:dyDescent="0.25">
      <c r="A42" s="85">
        <v>1410042</v>
      </c>
      <c r="B42" t="s">
        <v>105</v>
      </c>
    </row>
    <row r="43" spans="1:2" x14ac:dyDescent="0.25">
      <c r="A43" s="85">
        <v>1410052</v>
      </c>
      <c r="B43" t="s">
        <v>105</v>
      </c>
    </row>
    <row r="44" spans="1:2" x14ac:dyDescent="0.25">
      <c r="A44" s="85">
        <v>1410062</v>
      </c>
      <c r="B44" t="s">
        <v>105</v>
      </c>
    </row>
    <row r="45" spans="1:2" x14ac:dyDescent="0.25">
      <c r="A45" s="85">
        <v>1411022</v>
      </c>
      <c r="B45" t="s">
        <v>105</v>
      </c>
    </row>
    <row r="46" spans="1:2" x14ac:dyDescent="0.25">
      <c r="A46" s="85">
        <v>1411032</v>
      </c>
      <c r="B46" t="s">
        <v>105</v>
      </c>
    </row>
    <row r="47" spans="1:2" x14ac:dyDescent="0.25">
      <c r="A47" s="85">
        <v>1411042</v>
      </c>
      <c r="B47" t="s">
        <v>105</v>
      </c>
    </row>
    <row r="48" spans="1:2" x14ac:dyDescent="0.25">
      <c r="A48" s="85">
        <v>1411052</v>
      </c>
      <c r="B48" t="s">
        <v>105</v>
      </c>
    </row>
    <row r="49" spans="1:2" x14ac:dyDescent="0.25">
      <c r="A49" s="85">
        <v>1411062</v>
      </c>
      <c r="B49" t="s">
        <v>105</v>
      </c>
    </row>
    <row r="50" spans="1:2" x14ac:dyDescent="0.25">
      <c r="A50" s="85">
        <v>1411073</v>
      </c>
      <c r="B50" t="s">
        <v>105</v>
      </c>
    </row>
    <row r="51" spans="1:2" x14ac:dyDescent="0.25">
      <c r="A51" s="85">
        <v>1411082</v>
      </c>
      <c r="B51" t="s">
        <v>105</v>
      </c>
    </row>
    <row r="52" spans="1:2" x14ac:dyDescent="0.25">
      <c r="A52" s="85">
        <v>1411092</v>
      </c>
      <c r="B52" t="s">
        <v>105</v>
      </c>
    </row>
    <row r="53" spans="1:2" x14ac:dyDescent="0.25">
      <c r="A53" s="85">
        <v>1411102</v>
      </c>
      <c r="B53" t="s">
        <v>105</v>
      </c>
    </row>
    <row r="54" spans="1:2" x14ac:dyDescent="0.25">
      <c r="A54" s="85">
        <v>1412112</v>
      </c>
      <c r="B54" t="s">
        <v>105</v>
      </c>
    </row>
    <row r="55" spans="1:2" x14ac:dyDescent="0.25">
      <c r="A55" s="85">
        <v>1413022</v>
      </c>
      <c r="B55" t="s">
        <v>105</v>
      </c>
    </row>
    <row r="56" spans="1:2" x14ac:dyDescent="0.25">
      <c r="A56" s="85">
        <v>1413032</v>
      </c>
      <c r="B56" t="s">
        <v>105</v>
      </c>
    </row>
    <row r="57" spans="1:2" x14ac:dyDescent="0.25">
      <c r="A57" s="85">
        <v>1413042</v>
      </c>
      <c r="B57" t="s">
        <v>105</v>
      </c>
    </row>
    <row r="58" spans="1:2" x14ac:dyDescent="0.25">
      <c r="A58" s="85">
        <v>1413062</v>
      </c>
      <c r="B58" t="s">
        <v>105</v>
      </c>
    </row>
    <row r="59" spans="1:2" x14ac:dyDescent="0.25">
      <c r="A59" s="85">
        <v>1413072</v>
      </c>
      <c r="B59" t="s">
        <v>105</v>
      </c>
    </row>
    <row r="60" spans="1:2" x14ac:dyDescent="0.25">
      <c r="A60" s="85">
        <v>1413082</v>
      </c>
      <c r="B60" t="s">
        <v>105</v>
      </c>
    </row>
    <row r="61" spans="1:2" x14ac:dyDescent="0.25">
      <c r="A61" s="85">
        <v>1413092</v>
      </c>
      <c r="B61" t="s">
        <v>105</v>
      </c>
    </row>
    <row r="62" spans="1:2" x14ac:dyDescent="0.25">
      <c r="A62" s="85">
        <v>1413102</v>
      </c>
      <c r="B62" t="s">
        <v>105</v>
      </c>
    </row>
    <row r="63" spans="1:2" x14ac:dyDescent="0.25">
      <c r="A63" s="85">
        <v>1415012</v>
      </c>
      <c r="B63" t="s">
        <v>105</v>
      </c>
    </row>
    <row r="64" spans="1:2" x14ac:dyDescent="0.25">
      <c r="A64" s="85">
        <v>1415052</v>
      </c>
      <c r="B64" t="s">
        <v>105</v>
      </c>
    </row>
    <row r="65" spans="1:2" x14ac:dyDescent="0.25">
      <c r="A65" s="85">
        <v>1415062</v>
      </c>
      <c r="B65" t="s">
        <v>105</v>
      </c>
    </row>
    <row r="66" spans="1:2" x14ac:dyDescent="0.25">
      <c r="A66" s="85">
        <v>1415083</v>
      </c>
      <c r="B66" t="s">
        <v>105</v>
      </c>
    </row>
    <row r="67" spans="1:2" x14ac:dyDescent="0.25">
      <c r="A67" s="85">
        <v>1415092</v>
      </c>
      <c r="B67" t="s">
        <v>105</v>
      </c>
    </row>
    <row r="68" spans="1:2" x14ac:dyDescent="0.25">
      <c r="A68" s="85">
        <v>1416022</v>
      </c>
      <c r="B68" t="s">
        <v>105</v>
      </c>
    </row>
    <row r="69" spans="1:2" x14ac:dyDescent="0.25">
      <c r="A69" s="85">
        <v>1416032</v>
      </c>
      <c r="B69" t="s">
        <v>105</v>
      </c>
    </row>
    <row r="70" spans="1:2" x14ac:dyDescent="0.25">
      <c r="A70" s="85">
        <v>1416043</v>
      </c>
      <c r="B70" t="s">
        <v>105</v>
      </c>
    </row>
    <row r="71" spans="1:2" x14ac:dyDescent="0.25">
      <c r="A71" s="85">
        <v>1416062</v>
      </c>
      <c r="B71" t="s">
        <v>105</v>
      </c>
    </row>
    <row r="72" spans="1:2" x14ac:dyDescent="0.25">
      <c r="A72" s="85">
        <v>1416072</v>
      </c>
      <c r="B72" t="s">
        <v>105</v>
      </c>
    </row>
    <row r="73" spans="1:2" x14ac:dyDescent="0.25">
      <c r="A73" s="85">
        <v>1416082</v>
      </c>
      <c r="B73" t="s">
        <v>105</v>
      </c>
    </row>
    <row r="74" spans="1:2" x14ac:dyDescent="0.25">
      <c r="A74" s="85">
        <v>1416092</v>
      </c>
      <c r="B74" t="s">
        <v>105</v>
      </c>
    </row>
    <row r="75" spans="1:2" x14ac:dyDescent="0.25">
      <c r="A75" s="85">
        <v>1416112</v>
      </c>
      <c r="B75" t="s">
        <v>105</v>
      </c>
    </row>
    <row r="76" spans="1:2" x14ac:dyDescent="0.25">
      <c r="A76" s="85">
        <v>1417032</v>
      </c>
      <c r="B76" t="s">
        <v>105</v>
      </c>
    </row>
    <row r="77" spans="1:2" x14ac:dyDescent="0.25">
      <c r="A77" s="85">
        <v>1417052</v>
      </c>
      <c r="B77" t="s">
        <v>105</v>
      </c>
    </row>
    <row r="78" spans="1:2" x14ac:dyDescent="0.25">
      <c r="A78" s="85">
        <v>1417072</v>
      </c>
      <c r="B78" t="s">
        <v>105</v>
      </c>
    </row>
    <row r="79" spans="1:2" x14ac:dyDescent="0.25">
      <c r="A79" s="85">
        <v>1419022</v>
      </c>
      <c r="B79" t="s">
        <v>105</v>
      </c>
    </row>
    <row r="80" spans="1:2" x14ac:dyDescent="0.25">
      <c r="A80" s="85">
        <v>1419032</v>
      </c>
      <c r="B80" t="s">
        <v>105</v>
      </c>
    </row>
    <row r="81" spans="1:2" x14ac:dyDescent="0.25">
      <c r="A81" s="85">
        <v>1419042</v>
      </c>
      <c r="B81" t="s">
        <v>105</v>
      </c>
    </row>
    <row r="82" spans="1:2" x14ac:dyDescent="0.25">
      <c r="A82" s="85">
        <v>1419072</v>
      </c>
      <c r="B82" t="s">
        <v>105</v>
      </c>
    </row>
    <row r="83" spans="1:2" x14ac:dyDescent="0.25">
      <c r="A83" s="85">
        <v>1419082</v>
      </c>
      <c r="B83" t="s">
        <v>105</v>
      </c>
    </row>
    <row r="84" spans="1:2" x14ac:dyDescent="0.25">
      <c r="A84" s="85">
        <v>1419092</v>
      </c>
      <c r="B84" t="s">
        <v>105</v>
      </c>
    </row>
    <row r="85" spans="1:2" x14ac:dyDescent="0.25">
      <c r="A85" s="85">
        <v>1419112</v>
      </c>
      <c r="B85" t="s">
        <v>105</v>
      </c>
    </row>
    <row r="86" spans="1:2" x14ac:dyDescent="0.25">
      <c r="A86" s="85">
        <v>1419132</v>
      </c>
      <c r="B86" t="s">
        <v>105</v>
      </c>
    </row>
    <row r="87" spans="1:2" x14ac:dyDescent="0.25">
      <c r="A87" s="85">
        <v>1419142</v>
      </c>
      <c r="B87" t="s">
        <v>105</v>
      </c>
    </row>
    <row r="88" spans="1:2" x14ac:dyDescent="0.25">
      <c r="A88" s="85">
        <v>1420021</v>
      </c>
      <c r="B88" t="s">
        <v>105</v>
      </c>
    </row>
    <row r="89" spans="1:2" x14ac:dyDescent="0.25">
      <c r="A89" s="85">
        <v>1420032</v>
      </c>
      <c r="B89" t="s">
        <v>105</v>
      </c>
    </row>
    <row r="90" spans="1:2" x14ac:dyDescent="0.25">
      <c r="A90" s="85">
        <v>1420043</v>
      </c>
      <c r="B90" t="s">
        <v>105</v>
      </c>
    </row>
    <row r="91" spans="1:2" x14ac:dyDescent="0.25">
      <c r="A91" s="85">
        <v>1420052</v>
      </c>
      <c r="B91" t="s">
        <v>105</v>
      </c>
    </row>
    <row r="92" spans="1:2" x14ac:dyDescent="0.25">
      <c r="A92" s="85">
        <v>1420062</v>
      </c>
      <c r="B92" t="s">
        <v>105</v>
      </c>
    </row>
    <row r="93" spans="1:2" x14ac:dyDescent="0.25">
      <c r="A93" s="85">
        <v>1420072</v>
      </c>
      <c r="B93" t="s">
        <v>105</v>
      </c>
    </row>
    <row r="94" spans="1:2" x14ac:dyDescent="0.25">
      <c r="A94" s="85">
        <v>1420082</v>
      </c>
      <c r="B94" t="s">
        <v>105</v>
      </c>
    </row>
    <row r="95" spans="1:2" x14ac:dyDescent="0.25">
      <c r="A95" s="85">
        <v>1420113</v>
      </c>
      <c r="B95" t="s">
        <v>105</v>
      </c>
    </row>
    <row r="96" spans="1:2" x14ac:dyDescent="0.25">
      <c r="A96" s="85">
        <v>1422052</v>
      </c>
      <c r="B96" t="s">
        <v>105</v>
      </c>
    </row>
    <row r="97" spans="1:2" x14ac:dyDescent="0.25">
      <c r="A97" s="85">
        <v>1422062</v>
      </c>
      <c r="B97" t="s">
        <v>105</v>
      </c>
    </row>
    <row r="98" spans="1:2" x14ac:dyDescent="0.25">
      <c r="A98" s="85">
        <v>1422072</v>
      </c>
      <c r="B98" t="s">
        <v>105</v>
      </c>
    </row>
    <row r="99" spans="1:2" x14ac:dyDescent="0.25">
      <c r="A99" s="85">
        <v>1423022</v>
      </c>
      <c r="B99" t="s">
        <v>105</v>
      </c>
    </row>
    <row r="100" spans="1:2" x14ac:dyDescent="0.25">
      <c r="A100" s="85">
        <v>1423032</v>
      </c>
      <c r="B100" t="s">
        <v>105</v>
      </c>
    </row>
    <row r="101" spans="1:2" x14ac:dyDescent="0.25">
      <c r="A101" s="85">
        <v>1423072</v>
      </c>
      <c r="B101" t="s">
        <v>105</v>
      </c>
    </row>
    <row r="102" spans="1:2" x14ac:dyDescent="0.25">
      <c r="A102" s="85">
        <v>1424012</v>
      </c>
      <c r="B102" t="s">
        <v>105</v>
      </c>
    </row>
    <row r="103" spans="1:2" x14ac:dyDescent="0.25">
      <c r="A103" s="85">
        <v>1424022</v>
      </c>
      <c r="B103" t="s">
        <v>105</v>
      </c>
    </row>
    <row r="104" spans="1:2" x14ac:dyDescent="0.25">
      <c r="A104" s="85">
        <v>1424032</v>
      </c>
      <c r="B104" t="s">
        <v>105</v>
      </c>
    </row>
    <row r="105" spans="1:2" x14ac:dyDescent="0.25">
      <c r="A105" s="85">
        <v>1424052</v>
      </c>
      <c r="B105" t="s">
        <v>105</v>
      </c>
    </row>
    <row r="106" spans="1:2" x14ac:dyDescent="0.25">
      <c r="A106" s="85">
        <v>1424072</v>
      </c>
      <c r="B106" t="s">
        <v>105</v>
      </c>
    </row>
    <row r="107" spans="1:2" x14ac:dyDescent="0.25">
      <c r="A107" s="85">
        <v>1425022</v>
      </c>
      <c r="B107" t="s">
        <v>105</v>
      </c>
    </row>
    <row r="108" spans="1:2" x14ac:dyDescent="0.25">
      <c r="A108" s="85">
        <v>1425062</v>
      </c>
      <c r="B108" t="s">
        <v>105</v>
      </c>
    </row>
    <row r="109" spans="1:2" x14ac:dyDescent="0.25">
      <c r="A109" s="85">
        <v>1425072</v>
      </c>
      <c r="B109" t="s">
        <v>105</v>
      </c>
    </row>
    <row r="110" spans="1:2" x14ac:dyDescent="0.25">
      <c r="A110" s="85">
        <v>1425082</v>
      </c>
      <c r="B110" t="s">
        <v>105</v>
      </c>
    </row>
    <row r="111" spans="1:2" x14ac:dyDescent="0.25">
      <c r="A111" s="85">
        <v>1425092</v>
      </c>
      <c r="B111" t="s">
        <v>105</v>
      </c>
    </row>
    <row r="112" spans="1:2" x14ac:dyDescent="0.25">
      <c r="A112" s="85">
        <v>1425103</v>
      </c>
      <c r="B112" t="s">
        <v>105</v>
      </c>
    </row>
    <row r="113" spans="1:2" x14ac:dyDescent="0.25">
      <c r="A113" s="85">
        <v>1425122</v>
      </c>
      <c r="B113" t="s">
        <v>105</v>
      </c>
    </row>
    <row r="114" spans="1:2" x14ac:dyDescent="0.25">
      <c r="A114" s="85">
        <v>1425132</v>
      </c>
      <c r="B114" t="s">
        <v>105</v>
      </c>
    </row>
    <row r="115" spans="1:2" x14ac:dyDescent="0.25">
      <c r="A115" s="85">
        <v>1426012</v>
      </c>
      <c r="B115" t="s">
        <v>105</v>
      </c>
    </row>
    <row r="116" spans="1:2" x14ac:dyDescent="0.25">
      <c r="A116" s="85">
        <v>1426022</v>
      </c>
      <c r="B116" t="s">
        <v>105</v>
      </c>
    </row>
    <row r="117" spans="1:2" x14ac:dyDescent="0.25">
      <c r="A117" s="85">
        <v>1426042</v>
      </c>
      <c r="B117" t="s">
        <v>105</v>
      </c>
    </row>
    <row r="118" spans="1:2" x14ac:dyDescent="0.25">
      <c r="A118" s="85">
        <v>1426053</v>
      </c>
      <c r="B118" t="s">
        <v>105</v>
      </c>
    </row>
    <row r="119" spans="1:2" x14ac:dyDescent="0.25">
      <c r="A119" s="85">
        <v>1426062</v>
      </c>
      <c r="B119" t="s">
        <v>105</v>
      </c>
    </row>
    <row r="120" spans="1:2" x14ac:dyDescent="0.25">
      <c r="A120" s="85">
        <v>1426072</v>
      </c>
      <c r="B120" t="s">
        <v>105</v>
      </c>
    </row>
    <row r="121" spans="1:2" x14ac:dyDescent="0.25">
      <c r="A121" s="85">
        <v>1426112</v>
      </c>
      <c r="B121" t="s">
        <v>105</v>
      </c>
    </row>
    <row r="122" spans="1:2" x14ac:dyDescent="0.25">
      <c r="A122" s="85">
        <v>1427032</v>
      </c>
      <c r="B122" t="s">
        <v>105</v>
      </c>
    </row>
    <row r="123" spans="1:2" x14ac:dyDescent="0.25">
      <c r="A123" s="85">
        <v>1427042</v>
      </c>
      <c r="B123" t="s">
        <v>105</v>
      </c>
    </row>
    <row r="124" spans="1:2" x14ac:dyDescent="0.25">
      <c r="A124" s="85">
        <v>1427052</v>
      </c>
      <c r="B124" t="s">
        <v>105</v>
      </c>
    </row>
    <row r="125" spans="1:2" x14ac:dyDescent="0.25">
      <c r="A125" s="85">
        <v>1427062</v>
      </c>
      <c r="B125" t="s">
        <v>105</v>
      </c>
    </row>
    <row r="126" spans="1:2" x14ac:dyDescent="0.25">
      <c r="A126" s="85">
        <v>1427072</v>
      </c>
      <c r="B126" t="s">
        <v>105</v>
      </c>
    </row>
    <row r="127" spans="1:2" x14ac:dyDescent="0.25">
      <c r="A127" s="85">
        <v>1428022</v>
      </c>
      <c r="B127" t="s">
        <v>105</v>
      </c>
    </row>
    <row r="128" spans="1:2" x14ac:dyDescent="0.25">
      <c r="A128" s="85">
        <v>1428042</v>
      </c>
      <c r="B128" t="s">
        <v>105</v>
      </c>
    </row>
    <row r="129" spans="1:2" x14ac:dyDescent="0.25">
      <c r="A129" s="85">
        <v>1428052</v>
      </c>
      <c r="B129" t="s">
        <v>105</v>
      </c>
    </row>
    <row r="130" spans="1:2" x14ac:dyDescent="0.25">
      <c r="A130" s="85">
        <v>1428062</v>
      </c>
      <c r="B130" t="s">
        <v>105</v>
      </c>
    </row>
    <row r="131" spans="1:2" x14ac:dyDescent="0.25">
      <c r="A131" s="85">
        <v>1429032</v>
      </c>
      <c r="B131" t="s">
        <v>105</v>
      </c>
    </row>
    <row r="132" spans="1:2" x14ac:dyDescent="0.25">
      <c r="A132" s="85">
        <v>1429042</v>
      </c>
      <c r="B132" t="s">
        <v>105</v>
      </c>
    </row>
    <row r="133" spans="1:2" x14ac:dyDescent="0.25">
      <c r="A133" s="85">
        <v>1429072</v>
      </c>
      <c r="B133" t="s">
        <v>105</v>
      </c>
    </row>
    <row r="134" spans="1:2" x14ac:dyDescent="0.25">
      <c r="A134" s="85">
        <v>1429082</v>
      </c>
      <c r="B134" t="s">
        <v>105</v>
      </c>
    </row>
    <row r="135" spans="1:2" x14ac:dyDescent="0.25">
      <c r="A135" s="85">
        <v>1430012</v>
      </c>
      <c r="B135" t="s">
        <v>105</v>
      </c>
    </row>
    <row r="136" spans="1:2" x14ac:dyDescent="0.25">
      <c r="A136" s="85">
        <v>1430042</v>
      </c>
      <c r="B136" t="s">
        <v>105</v>
      </c>
    </row>
    <row r="137" spans="1:2" x14ac:dyDescent="0.25">
      <c r="A137" s="85">
        <v>1432032</v>
      </c>
      <c r="B137" t="s">
        <v>105</v>
      </c>
    </row>
    <row r="138" spans="1:2" x14ac:dyDescent="0.25">
      <c r="A138" s="85">
        <v>1432042</v>
      </c>
      <c r="B138" t="s">
        <v>105</v>
      </c>
    </row>
    <row r="139" spans="1:2" x14ac:dyDescent="0.25">
      <c r="A139" s="85">
        <v>1433022</v>
      </c>
      <c r="B139" t="s">
        <v>105</v>
      </c>
    </row>
    <row r="140" spans="1:2" x14ac:dyDescent="0.25">
      <c r="A140" s="85">
        <v>1433032</v>
      </c>
      <c r="B140" t="s">
        <v>105</v>
      </c>
    </row>
    <row r="141" spans="1:2" x14ac:dyDescent="0.25">
      <c r="A141" s="85">
        <v>1433042</v>
      </c>
      <c r="B141" t="s">
        <v>105</v>
      </c>
    </row>
    <row r="142" spans="1:2" x14ac:dyDescent="0.25">
      <c r="A142" s="85">
        <v>1433062</v>
      </c>
      <c r="B142" t="s">
        <v>105</v>
      </c>
    </row>
    <row r="143" spans="1:2" x14ac:dyDescent="0.25">
      <c r="A143" s="85">
        <v>1433072</v>
      </c>
      <c r="B143" t="s">
        <v>105</v>
      </c>
    </row>
    <row r="144" spans="1:2" x14ac:dyDescent="0.25">
      <c r="A144" s="85">
        <v>1433082</v>
      </c>
      <c r="B144" t="s">
        <v>105</v>
      </c>
    </row>
    <row r="145" spans="1:2" x14ac:dyDescent="0.25">
      <c r="A145" s="85">
        <v>1433092</v>
      </c>
      <c r="B145" t="s">
        <v>105</v>
      </c>
    </row>
    <row r="146" spans="1:2" x14ac:dyDescent="0.25">
      <c r="A146" s="85">
        <v>1434052</v>
      </c>
      <c r="B146" t="s">
        <v>105</v>
      </c>
    </row>
    <row r="147" spans="1:2" x14ac:dyDescent="0.25">
      <c r="A147" s="85">
        <v>1434062</v>
      </c>
      <c r="B147" t="s">
        <v>105</v>
      </c>
    </row>
    <row r="148" spans="1:2" x14ac:dyDescent="0.25">
      <c r="A148" s="85">
        <v>1434102</v>
      </c>
      <c r="B148" t="s">
        <v>105</v>
      </c>
    </row>
    <row r="149" spans="1:2" x14ac:dyDescent="0.25">
      <c r="A149" s="85">
        <v>1435012</v>
      </c>
      <c r="B149" t="s">
        <v>105</v>
      </c>
    </row>
    <row r="150" spans="1:2" x14ac:dyDescent="0.25">
      <c r="A150" s="85">
        <v>1435022</v>
      </c>
      <c r="B150" t="s">
        <v>105</v>
      </c>
    </row>
    <row r="151" spans="1:2" x14ac:dyDescent="0.25">
      <c r="A151" s="85">
        <v>1435032</v>
      </c>
      <c r="B151" t="s">
        <v>105</v>
      </c>
    </row>
    <row r="152" spans="1:2" x14ac:dyDescent="0.25">
      <c r="A152" s="85">
        <v>1435042</v>
      </c>
      <c r="B152" t="s">
        <v>105</v>
      </c>
    </row>
    <row r="153" spans="1:2" x14ac:dyDescent="0.25">
      <c r="A153" s="85">
        <v>1436012</v>
      </c>
      <c r="B153" t="s">
        <v>105</v>
      </c>
    </row>
    <row r="154" spans="1:2" x14ac:dyDescent="0.25">
      <c r="A154" s="85">
        <v>1436022</v>
      </c>
      <c r="B154" t="s">
        <v>105</v>
      </c>
    </row>
    <row r="155" spans="1:2" x14ac:dyDescent="0.25">
      <c r="A155" s="85">
        <v>1437013</v>
      </c>
      <c r="B155" t="s">
        <v>105</v>
      </c>
    </row>
    <row r="156" spans="1:2" x14ac:dyDescent="0.25">
      <c r="A156" s="85">
        <v>1437022</v>
      </c>
      <c r="B156" t="s">
        <v>105</v>
      </c>
    </row>
    <row r="157" spans="1:2" x14ac:dyDescent="0.25">
      <c r="A157" s="85">
        <v>1437033</v>
      </c>
      <c r="B157" t="s">
        <v>105</v>
      </c>
    </row>
    <row r="158" spans="1:2" x14ac:dyDescent="0.25">
      <c r="A158" s="85">
        <v>1437042</v>
      </c>
      <c r="B158" t="s">
        <v>105</v>
      </c>
    </row>
    <row r="159" spans="1:2" x14ac:dyDescent="0.25">
      <c r="A159" s="85">
        <v>1437052</v>
      </c>
      <c r="B159" t="s">
        <v>105</v>
      </c>
    </row>
    <row r="160" spans="1:2" x14ac:dyDescent="0.25">
      <c r="A160" s="85">
        <v>1438032</v>
      </c>
      <c r="B160" t="s">
        <v>105</v>
      </c>
    </row>
    <row r="161" spans="1:2" x14ac:dyDescent="0.25">
      <c r="A161" s="85">
        <v>1438042</v>
      </c>
      <c r="B161" t="s">
        <v>105</v>
      </c>
    </row>
  </sheetData>
  <conditionalFormatting sqref="A1:A1048576">
    <cfRule type="duplicateValues" dxfId="38" priority="3"/>
    <cfRule type="duplicateValues" dxfId="37" priority="2"/>
    <cfRule type="duplicateValues" dxfId="36" priority="1"/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Z41"/>
  <sheetViews>
    <sheetView showZeros="0" tabSelected="1" view="pageBreakPreview" zoomScale="70" zoomScaleNormal="100" zoomScaleSheetLayoutView="70" workbookViewId="0">
      <selection activeCell="R4" sqref="R4"/>
    </sheetView>
  </sheetViews>
  <sheetFormatPr defaultColWidth="8.85546875" defaultRowHeight="15" x14ac:dyDescent="0.25"/>
  <cols>
    <col min="1" max="2" width="4.42578125" style="4" customWidth="1"/>
    <col min="3" max="3" width="14.7109375" style="4" customWidth="1"/>
    <col min="4" max="4" width="5.5703125" style="4" customWidth="1"/>
    <col min="5" max="5" width="10.42578125" style="4" customWidth="1"/>
    <col min="6" max="8" width="16.5703125" style="4" customWidth="1"/>
    <col min="9" max="9" width="14.7109375" style="4" customWidth="1"/>
    <col min="10" max="10" width="5.5703125" style="4" customWidth="1"/>
    <col min="11" max="11" width="10.42578125" style="4" customWidth="1"/>
    <col min="12" max="14" width="16.5703125" style="4" customWidth="1"/>
    <col min="15" max="15" width="14.7109375" style="4" customWidth="1"/>
    <col min="16" max="16" width="5.5703125" style="4" customWidth="1"/>
    <col min="17" max="17" width="10.42578125" style="4" customWidth="1"/>
    <col min="18" max="20" width="16.5703125" style="4" customWidth="1"/>
    <col min="21" max="22" width="13.42578125" style="4" customWidth="1"/>
    <col min="23" max="16384" width="8.85546875" style="4"/>
  </cols>
  <sheetData>
    <row r="1" spans="2:26" ht="9.75" customHeight="1" thickBot="1" x14ac:dyDescent="0.3"/>
    <row r="2" spans="2:26" ht="29.25" customHeight="1" x14ac:dyDescent="0.25">
      <c r="B2" s="175" t="s">
        <v>12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7"/>
    </row>
    <row r="3" spans="2:26" ht="24" customHeight="1" x14ac:dyDescent="0.25">
      <c r="B3" s="178" t="s">
        <v>117</v>
      </c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80"/>
    </row>
    <row r="4" spans="2:26" ht="41.45" customHeight="1" x14ac:dyDescent="0.25">
      <c r="B4" s="148" t="s">
        <v>13</v>
      </c>
      <c r="C4" s="149"/>
      <c r="D4" s="149"/>
      <c r="E4" s="149"/>
      <c r="F4" s="149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90" t="s">
        <v>106</v>
      </c>
      <c r="R4" s="126"/>
      <c r="S4" s="91" t="s">
        <v>104</v>
      </c>
      <c r="T4" s="127" t="str">
        <f>IF(R4="","",IF(COUNTIF('Białe PLAMY'!A:A,R4)=1,"TAK","NIE"))</f>
        <v/>
      </c>
    </row>
    <row r="5" spans="2:26" ht="41.45" customHeight="1" x14ac:dyDescent="0.25">
      <c r="B5" s="148" t="s">
        <v>14</v>
      </c>
      <c r="C5" s="149"/>
      <c r="D5" s="149"/>
      <c r="E5" s="149"/>
      <c r="F5" s="149"/>
      <c r="G5" s="188"/>
      <c r="H5" s="188"/>
      <c r="I5" s="188"/>
      <c r="J5" s="188"/>
      <c r="K5" s="188"/>
      <c r="L5" s="188"/>
      <c r="M5" s="188"/>
      <c r="N5" s="188"/>
      <c r="O5" s="188"/>
      <c r="P5" s="188"/>
      <c r="Q5" s="149" t="s">
        <v>15</v>
      </c>
      <c r="R5" s="149"/>
      <c r="S5" s="149"/>
      <c r="T5" s="128">
        <f>SUM(F25+L25+R25)</f>
        <v>0</v>
      </c>
      <c r="V5" s="9"/>
      <c r="W5" s="9"/>
      <c r="X5" s="9"/>
      <c r="Y5" s="9"/>
      <c r="Z5" s="9"/>
    </row>
    <row r="6" spans="2:26" ht="22.7" customHeight="1" x14ac:dyDescent="0.25">
      <c r="B6" s="198" t="s">
        <v>7</v>
      </c>
      <c r="C6" s="199"/>
      <c r="D6" s="199"/>
      <c r="E6" s="199"/>
      <c r="F6" s="200"/>
      <c r="G6" s="189"/>
      <c r="H6" s="190"/>
      <c r="I6" s="190"/>
      <c r="J6" s="191"/>
      <c r="K6" s="195" t="s">
        <v>9</v>
      </c>
      <c r="L6" s="195"/>
      <c r="M6" s="196"/>
      <c r="N6" s="181" t="s">
        <v>22</v>
      </c>
      <c r="O6" s="182"/>
      <c r="P6" s="182"/>
      <c r="Q6" s="182"/>
      <c r="R6" s="182"/>
      <c r="S6" s="183"/>
      <c r="T6" s="129"/>
      <c r="V6" s="9"/>
      <c r="W6" s="9"/>
      <c r="X6" s="9"/>
      <c r="Y6" s="9"/>
      <c r="Z6" s="9"/>
    </row>
    <row r="7" spans="2:26" ht="21.2" customHeight="1" x14ac:dyDescent="0.25">
      <c r="B7" s="201"/>
      <c r="C7" s="202"/>
      <c r="D7" s="202"/>
      <c r="E7" s="202"/>
      <c r="F7" s="203"/>
      <c r="G7" s="192"/>
      <c r="H7" s="193"/>
      <c r="I7" s="193"/>
      <c r="J7" s="194"/>
      <c r="K7" s="195"/>
      <c r="L7" s="195"/>
      <c r="M7" s="197"/>
      <c r="N7" s="181" t="s">
        <v>23</v>
      </c>
      <c r="O7" s="182"/>
      <c r="P7" s="182"/>
      <c r="Q7" s="182"/>
      <c r="R7" s="182"/>
      <c r="S7" s="183"/>
      <c r="T7" s="130" t="str">
        <f>IF(T6="","",EOMONTH(T6,11)+1)</f>
        <v/>
      </c>
      <c r="V7" s="9"/>
      <c r="W7" s="9"/>
      <c r="X7" s="86"/>
      <c r="Y7" s="9"/>
      <c r="Z7" s="9"/>
    </row>
    <row r="8" spans="2:26" ht="33" customHeight="1" x14ac:dyDescent="0.25">
      <c r="B8" s="148" t="s">
        <v>8</v>
      </c>
      <c r="C8" s="149"/>
      <c r="D8" s="149"/>
      <c r="E8" s="149"/>
      <c r="F8" s="149"/>
      <c r="G8" s="168"/>
      <c r="H8" s="169"/>
      <c r="I8" s="169"/>
      <c r="J8" s="170"/>
      <c r="K8" s="187" t="s">
        <v>111</v>
      </c>
      <c r="L8" s="187"/>
      <c r="M8" s="88">
        <f>SUM(E25+K25+Q25)</f>
        <v>0</v>
      </c>
      <c r="N8" s="184" t="s">
        <v>36</v>
      </c>
      <c r="O8" s="185"/>
      <c r="P8" s="185"/>
      <c r="Q8" s="185"/>
      <c r="R8" s="185"/>
      <c r="S8" s="186"/>
      <c r="T8" s="129"/>
      <c r="V8" s="9"/>
      <c r="W8" s="86"/>
      <c r="X8" s="86"/>
      <c r="Y8" s="87"/>
      <c r="Z8" s="9"/>
    </row>
    <row r="9" spans="2:26" ht="45.75" customHeight="1" x14ac:dyDescent="0.25">
      <c r="B9" s="145" t="s">
        <v>91</v>
      </c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6"/>
      <c r="P9" s="146"/>
      <c r="Q9" s="146"/>
      <c r="R9" s="146"/>
      <c r="S9" s="146"/>
      <c r="T9" s="147"/>
      <c r="V9" s="9"/>
      <c r="W9" s="9"/>
      <c r="X9" s="9"/>
      <c r="Y9" s="9"/>
      <c r="Z9" s="9"/>
    </row>
    <row r="10" spans="2:26" ht="32.25" customHeight="1" x14ac:dyDescent="0.25">
      <c r="B10" s="161" t="s">
        <v>0</v>
      </c>
      <c r="C10" s="163" t="s">
        <v>26</v>
      </c>
      <c r="D10" s="167"/>
      <c r="E10" s="167"/>
      <c r="F10" s="167"/>
      <c r="G10" s="167"/>
      <c r="H10" s="164"/>
      <c r="I10" s="152" t="s">
        <v>29</v>
      </c>
      <c r="J10" s="153"/>
      <c r="K10" s="153"/>
      <c r="L10" s="153"/>
      <c r="M10" s="153"/>
      <c r="N10" s="162"/>
      <c r="O10" s="152" t="s">
        <v>30</v>
      </c>
      <c r="P10" s="153"/>
      <c r="Q10" s="153"/>
      <c r="R10" s="153"/>
      <c r="S10" s="153"/>
      <c r="T10" s="154"/>
    </row>
    <row r="11" spans="2:26" ht="33.75" customHeight="1" x14ac:dyDescent="0.25">
      <c r="B11" s="161"/>
      <c r="C11" s="141" t="s">
        <v>75</v>
      </c>
      <c r="D11" s="142"/>
      <c r="E11" s="166" t="s">
        <v>42</v>
      </c>
      <c r="F11" s="166" t="s">
        <v>71</v>
      </c>
      <c r="G11" s="163" t="s">
        <v>3</v>
      </c>
      <c r="H11" s="164"/>
      <c r="I11" s="157" t="s">
        <v>75</v>
      </c>
      <c r="J11" s="158"/>
      <c r="K11" s="155" t="s">
        <v>42</v>
      </c>
      <c r="L11" s="140" t="s">
        <v>71</v>
      </c>
      <c r="M11" s="150" t="s">
        <v>3</v>
      </c>
      <c r="N11" s="165"/>
      <c r="O11" s="157" t="s">
        <v>75</v>
      </c>
      <c r="P11" s="158"/>
      <c r="Q11" s="140" t="s">
        <v>42</v>
      </c>
      <c r="R11" s="140" t="s">
        <v>71</v>
      </c>
      <c r="S11" s="150" t="s">
        <v>3</v>
      </c>
      <c r="T11" s="151"/>
    </row>
    <row r="12" spans="2:26" ht="57.75" customHeight="1" x14ac:dyDescent="0.25">
      <c r="B12" s="161"/>
      <c r="C12" s="143"/>
      <c r="D12" s="144"/>
      <c r="E12" s="166"/>
      <c r="F12" s="166"/>
      <c r="G12" s="35" t="s">
        <v>16</v>
      </c>
      <c r="H12" s="35" t="s">
        <v>17</v>
      </c>
      <c r="I12" s="159"/>
      <c r="J12" s="160"/>
      <c r="K12" s="156"/>
      <c r="L12" s="140"/>
      <c r="M12" s="44" t="s">
        <v>16</v>
      </c>
      <c r="N12" s="44" t="s">
        <v>17</v>
      </c>
      <c r="O12" s="159"/>
      <c r="P12" s="160"/>
      <c r="Q12" s="140"/>
      <c r="R12" s="140"/>
      <c r="S12" s="50" t="s">
        <v>16</v>
      </c>
      <c r="T12" s="51" t="s">
        <v>17</v>
      </c>
    </row>
    <row r="13" spans="2:26" ht="24.95" customHeight="1" x14ac:dyDescent="0.25">
      <c r="B13" s="7">
        <v>1</v>
      </c>
      <c r="C13" s="171" t="str">
        <f>IF(T6="","",PROPER((TEXT((EOMONTH($T$6,0)),"mmmm rrrr"))))</f>
        <v/>
      </c>
      <c r="D13" s="172"/>
      <c r="E13" s="1"/>
      <c r="F13" s="2"/>
      <c r="G13" s="36">
        <f>ROUNDDOWN($F13*82.52%,2)</f>
        <v>0</v>
      </c>
      <c r="H13" s="36">
        <f>F13-G13</f>
        <v>0</v>
      </c>
      <c r="I13" s="173" t="str">
        <f>IF(T7="","",PROPER((TEXT((EOMONTH($T$7,0)),"mmmm rrrr"))))</f>
        <v/>
      </c>
      <c r="J13" s="174"/>
      <c r="K13" s="1"/>
      <c r="L13" s="2"/>
      <c r="M13" s="37">
        <f>ROUNDDOWN($L13*82.52%,2)</f>
        <v>0</v>
      </c>
      <c r="N13" s="38">
        <f>L13-M13</f>
        <v>0</v>
      </c>
      <c r="O13" s="222" t="str">
        <f>IF(T7="","",PROPER((TEXT((EOMONTH($T$7,12)),"mmmm rrrr"))))</f>
        <v/>
      </c>
      <c r="P13" s="223"/>
      <c r="Q13" s="1"/>
      <c r="R13" s="2"/>
      <c r="S13" s="36">
        <f>ROUNDDOWN($R13*82.52%,2)</f>
        <v>0</v>
      </c>
      <c r="T13" s="39">
        <f>R13-S13</f>
        <v>0</v>
      </c>
    </row>
    <row r="14" spans="2:26" ht="24.95" customHeight="1" x14ac:dyDescent="0.25">
      <c r="B14" s="7">
        <v>2</v>
      </c>
      <c r="C14" s="171" t="str">
        <f>IF(C13="","",PROPER((TEXT((EOMONTH(C13,1)),"mmmm rrrr"))))</f>
        <v/>
      </c>
      <c r="D14" s="172"/>
      <c r="E14" s="1"/>
      <c r="F14" s="2"/>
      <c r="G14" s="36">
        <f t="shared" ref="G14:G24" si="0">ROUNDDOWN($F14*82.52%,2)</f>
        <v>0</v>
      </c>
      <c r="H14" s="36">
        <f>F14-G14</f>
        <v>0</v>
      </c>
      <c r="I14" s="173" t="str">
        <f>IF(I13="","",PROPER((TEXT((EOMONTH(I13,1)),"mmmm rrrr"))))</f>
        <v/>
      </c>
      <c r="J14" s="174"/>
      <c r="K14" s="1"/>
      <c r="L14" s="2"/>
      <c r="M14" s="37">
        <f t="shared" ref="M14:M24" si="1">ROUNDDOWN($L14*82.52%,2)</f>
        <v>0</v>
      </c>
      <c r="N14" s="38">
        <f t="shared" ref="N14:N24" si="2">L14-M14</f>
        <v>0</v>
      </c>
      <c r="O14" s="222" t="str">
        <f>IF(O13="","",PROPER((TEXT((EOMONTH(O13,1)),"mmmm rrrr"))))</f>
        <v/>
      </c>
      <c r="P14" s="223"/>
      <c r="Q14" s="1"/>
      <c r="R14" s="2"/>
      <c r="S14" s="36">
        <f t="shared" ref="S14:S24" si="3">ROUNDDOWN($R14*82.52%,2)</f>
        <v>0</v>
      </c>
      <c r="T14" s="39">
        <f t="shared" ref="T14:T24" si="4">R14-S14</f>
        <v>0</v>
      </c>
    </row>
    <row r="15" spans="2:26" ht="24.95" customHeight="1" x14ac:dyDescent="0.25">
      <c r="B15" s="7">
        <v>3</v>
      </c>
      <c r="C15" s="171" t="str">
        <f t="shared" ref="C15:C23" si="5">IF(C14="","",PROPER((TEXT((EOMONTH(C14,1)),"mmmm rrrr"))))</f>
        <v/>
      </c>
      <c r="D15" s="172"/>
      <c r="E15" s="1"/>
      <c r="F15" s="2"/>
      <c r="G15" s="36">
        <f t="shared" si="0"/>
        <v>0</v>
      </c>
      <c r="H15" s="36">
        <f t="shared" ref="H15:H24" si="6">F15-G15</f>
        <v>0</v>
      </c>
      <c r="I15" s="173" t="str">
        <f t="shared" ref="I15:I23" si="7">IF(I14="","",PROPER((TEXT((EOMONTH(I14,1)),"mmmm rrrr"))))</f>
        <v/>
      </c>
      <c r="J15" s="174"/>
      <c r="K15" s="1"/>
      <c r="L15" s="2"/>
      <c r="M15" s="37">
        <f t="shared" si="1"/>
        <v>0</v>
      </c>
      <c r="N15" s="38">
        <f t="shared" si="2"/>
        <v>0</v>
      </c>
      <c r="O15" s="222" t="str">
        <f t="shared" ref="O15:O24" si="8">IF(O14="","",PROPER((TEXT((EOMONTH(O14,1)),"mmmm rrrr"))))</f>
        <v/>
      </c>
      <c r="P15" s="223"/>
      <c r="Q15" s="1"/>
      <c r="R15" s="2"/>
      <c r="S15" s="36">
        <f>ROUNDDOWN($R15*82.52%,2)</f>
        <v>0</v>
      </c>
      <c r="T15" s="39">
        <f t="shared" si="4"/>
        <v>0</v>
      </c>
    </row>
    <row r="16" spans="2:26" ht="24.95" customHeight="1" x14ac:dyDescent="0.25">
      <c r="B16" s="7">
        <v>4</v>
      </c>
      <c r="C16" s="171" t="str">
        <f t="shared" si="5"/>
        <v/>
      </c>
      <c r="D16" s="172"/>
      <c r="E16" s="1"/>
      <c r="F16" s="2"/>
      <c r="G16" s="36">
        <f t="shared" si="0"/>
        <v>0</v>
      </c>
      <c r="H16" s="36">
        <f t="shared" si="6"/>
        <v>0</v>
      </c>
      <c r="I16" s="173" t="str">
        <f t="shared" si="7"/>
        <v/>
      </c>
      <c r="J16" s="174"/>
      <c r="K16" s="1"/>
      <c r="L16" s="2"/>
      <c r="M16" s="37">
        <f t="shared" si="1"/>
        <v>0</v>
      </c>
      <c r="N16" s="38">
        <f t="shared" si="2"/>
        <v>0</v>
      </c>
      <c r="O16" s="222" t="str">
        <f t="shared" si="8"/>
        <v/>
      </c>
      <c r="P16" s="223"/>
      <c r="Q16" s="1"/>
      <c r="R16" s="2"/>
      <c r="S16" s="36">
        <f>ROUNDDOWN($R16*82.52%,2)</f>
        <v>0</v>
      </c>
      <c r="T16" s="39">
        <f>R16-S16</f>
        <v>0</v>
      </c>
    </row>
    <row r="17" spans="1:21" ht="24.95" customHeight="1" x14ac:dyDescent="0.25">
      <c r="B17" s="7">
        <v>5</v>
      </c>
      <c r="C17" s="171" t="str">
        <f t="shared" si="5"/>
        <v/>
      </c>
      <c r="D17" s="172"/>
      <c r="E17" s="1"/>
      <c r="F17" s="2"/>
      <c r="G17" s="36">
        <f t="shared" si="0"/>
        <v>0</v>
      </c>
      <c r="H17" s="36">
        <f t="shared" si="6"/>
        <v>0</v>
      </c>
      <c r="I17" s="173" t="str">
        <f t="shared" si="7"/>
        <v/>
      </c>
      <c r="J17" s="174"/>
      <c r="K17" s="1"/>
      <c r="L17" s="2"/>
      <c r="M17" s="37">
        <f t="shared" si="1"/>
        <v>0</v>
      </c>
      <c r="N17" s="38">
        <f t="shared" si="2"/>
        <v>0</v>
      </c>
      <c r="O17" s="222" t="str">
        <f t="shared" si="8"/>
        <v/>
      </c>
      <c r="P17" s="223"/>
      <c r="Q17" s="1"/>
      <c r="R17" s="2"/>
      <c r="S17" s="36">
        <f t="shared" si="3"/>
        <v>0</v>
      </c>
      <c r="T17" s="39">
        <f t="shared" si="4"/>
        <v>0</v>
      </c>
    </row>
    <row r="18" spans="1:21" ht="24.95" customHeight="1" x14ac:dyDescent="0.25">
      <c r="B18" s="7">
        <v>6</v>
      </c>
      <c r="C18" s="171" t="str">
        <f t="shared" si="5"/>
        <v/>
      </c>
      <c r="D18" s="172"/>
      <c r="E18" s="1"/>
      <c r="F18" s="2"/>
      <c r="G18" s="36">
        <f t="shared" si="0"/>
        <v>0</v>
      </c>
      <c r="H18" s="36">
        <f t="shared" si="6"/>
        <v>0</v>
      </c>
      <c r="I18" s="173" t="str">
        <f t="shared" si="7"/>
        <v/>
      </c>
      <c r="J18" s="174"/>
      <c r="K18" s="1"/>
      <c r="L18" s="2"/>
      <c r="M18" s="37">
        <f t="shared" si="1"/>
        <v>0</v>
      </c>
      <c r="N18" s="38">
        <f t="shared" si="2"/>
        <v>0</v>
      </c>
      <c r="O18" s="222" t="str">
        <f t="shared" si="8"/>
        <v/>
      </c>
      <c r="P18" s="223"/>
      <c r="Q18" s="1"/>
      <c r="R18" s="2"/>
      <c r="S18" s="36">
        <f t="shared" si="3"/>
        <v>0</v>
      </c>
      <c r="T18" s="39">
        <f t="shared" si="4"/>
        <v>0</v>
      </c>
    </row>
    <row r="19" spans="1:21" ht="24.95" customHeight="1" x14ac:dyDescent="0.25">
      <c r="B19" s="7">
        <v>7</v>
      </c>
      <c r="C19" s="171" t="str">
        <f t="shared" si="5"/>
        <v/>
      </c>
      <c r="D19" s="172"/>
      <c r="E19" s="1"/>
      <c r="F19" s="2"/>
      <c r="G19" s="36">
        <f t="shared" si="0"/>
        <v>0</v>
      </c>
      <c r="H19" s="36">
        <f t="shared" si="6"/>
        <v>0</v>
      </c>
      <c r="I19" s="173" t="str">
        <f t="shared" si="7"/>
        <v/>
      </c>
      <c r="J19" s="174"/>
      <c r="K19" s="1"/>
      <c r="L19" s="2"/>
      <c r="M19" s="37">
        <f t="shared" si="1"/>
        <v>0</v>
      </c>
      <c r="N19" s="38">
        <f t="shared" si="2"/>
        <v>0</v>
      </c>
      <c r="O19" s="222" t="str">
        <f t="shared" si="8"/>
        <v/>
      </c>
      <c r="P19" s="223"/>
      <c r="Q19" s="1"/>
      <c r="R19" s="2"/>
      <c r="S19" s="36">
        <f t="shared" si="3"/>
        <v>0</v>
      </c>
      <c r="T19" s="39">
        <f t="shared" si="4"/>
        <v>0</v>
      </c>
    </row>
    <row r="20" spans="1:21" ht="24.95" customHeight="1" x14ac:dyDescent="0.25">
      <c r="B20" s="7">
        <v>8</v>
      </c>
      <c r="C20" s="171" t="str">
        <f t="shared" si="5"/>
        <v/>
      </c>
      <c r="D20" s="172"/>
      <c r="E20" s="1"/>
      <c r="F20" s="2"/>
      <c r="G20" s="36">
        <f t="shared" si="0"/>
        <v>0</v>
      </c>
      <c r="H20" s="36">
        <f t="shared" si="6"/>
        <v>0</v>
      </c>
      <c r="I20" s="173" t="str">
        <f t="shared" si="7"/>
        <v/>
      </c>
      <c r="J20" s="174"/>
      <c r="K20" s="1"/>
      <c r="L20" s="2"/>
      <c r="M20" s="37">
        <f t="shared" si="1"/>
        <v>0</v>
      </c>
      <c r="N20" s="38">
        <f t="shared" si="2"/>
        <v>0</v>
      </c>
      <c r="O20" s="222" t="str">
        <f t="shared" si="8"/>
        <v/>
      </c>
      <c r="P20" s="223"/>
      <c r="Q20" s="1"/>
      <c r="R20" s="2"/>
      <c r="S20" s="36">
        <f t="shared" si="3"/>
        <v>0</v>
      </c>
      <c r="T20" s="39">
        <f t="shared" si="4"/>
        <v>0</v>
      </c>
    </row>
    <row r="21" spans="1:21" ht="24.95" customHeight="1" x14ac:dyDescent="0.25">
      <c r="B21" s="7">
        <v>9</v>
      </c>
      <c r="C21" s="171" t="str">
        <f t="shared" si="5"/>
        <v/>
      </c>
      <c r="D21" s="172"/>
      <c r="E21" s="1"/>
      <c r="F21" s="2"/>
      <c r="G21" s="36">
        <f t="shared" si="0"/>
        <v>0</v>
      </c>
      <c r="H21" s="36">
        <f t="shared" si="6"/>
        <v>0</v>
      </c>
      <c r="I21" s="173" t="str">
        <f t="shared" si="7"/>
        <v/>
      </c>
      <c r="J21" s="174"/>
      <c r="K21" s="1"/>
      <c r="L21" s="2"/>
      <c r="M21" s="37">
        <f t="shared" si="1"/>
        <v>0</v>
      </c>
      <c r="N21" s="38">
        <f t="shared" si="2"/>
        <v>0</v>
      </c>
      <c r="O21" s="222" t="str">
        <f t="shared" si="8"/>
        <v/>
      </c>
      <c r="P21" s="223"/>
      <c r="Q21" s="1"/>
      <c r="R21" s="2"/>
      <c r="S21" s="36">
        <f t="shared" si="3"/>
        <v>0</v>
      </c>
      <c r="T21" s="39">
        <f t="shared" si="4"/>
        <v>0</v>
      </c>
    </row>
    <row r="22" spans="1:21" ht="24.95" customHeight="1" x14ac:dyDescent="0.25">
      <c r="B22" s="7">
        <v>10</v>
      </c>
      <c r="C22" s="171" t="str">
        <f t="shared" si="5"/>
        <v/>
      </c>
      <c r="D22" s="172"/>
      <c r="E22" s="1"/>
      <c r="F22" s="2"/>
      <c r="G22" s="36">
        <f t="shared" si="0"/>
        <v>0</v>
      </c>
      <c r="H22" s="36">
        <f t="shared" si="6"/>
        <v>0</v>
      </c>
      <c r="I22" s="173" t="str">
        <f t="shared" si="7"/>
        <v/>
      </c>
      <c r="J22" s="174"/>
      <c r="K22" s="1"/>
      <c r="L22" s="2"/>
      <c r="M22" s="37">
        <f t="shared" si="1"/>
        <v>0</v>
      </c>
      <c r="N22" s="38">
        <f t="shared" si="2"/>
        <v>0</v>
      </c>
      <c r="O22" s="222" t="str">
        <f t="shared" si="8"/>
        <v/>
      </c>
      <c r="P22" s="223"/>
      <c r="Q22" s="1"/>
      <c r="R22" s="2"/>
      <c r="S22" s="36">
        <f t="shared" si="3"/>
        <v>0</v>
      </c>
      <c r="T22" s="39">
        <f t="shared" si="4"/>
        <v>0</v>
      </c>
    </row>
    <row r="23" spans="1:21" ht="24.95" customHeight="1" x14ac:dyDescent="0.25">
      <c r="B23" s="7">
        <v>11</v>
      </c>
      <c r="C23" s="171" t="str">
        <f t="shared" si="5"/>
        <v/>
      </c>
      <c r="D23" s="172"/>
      <c r="E23" s="1"/>
      <c r="F23" s="2"/>
      <c r="G23" s="36">
        <f t="shared" si="0"/>
        <v>0</v>
      </c>
      <c r="H23" s="36">
        <f t="shared" si="6"/>
        <v>0</v>
      </c>
      <c r="I23" s="173" t="str">
        <f t="shared" si="7"/>
        <v/>
      </c>
      <c r="J23" s="174"/>
      <c r="K23" s="1"/>
      <c r="L23" s="2"/>
      <c r="M23" s="37">
        <f t="shared" si="1"/>
        <v>0</v>
      </c>
      <c r="N23" s="38">
        <f t="shared" si="2"/>
        <v>0</v>
      </c>
      <c r="O23" s="222" t="str">
        <f t="shared" si="8"/>
        <v/>
      </c>
      <c r="P23" s="223"/>
      <c r="Q23" s="1"/>
      <c r="R23" s="2"/>
      <c r="S23" s="36">
        <f>ROUNDDOWN($R23*82.52%,2)</f>
        <v>0</v>
      </c>
      <c r="T23" s="39">
        <f t="shared" si="4"/>
        <v>0</v>
      </c>
    </row>
    <row r="24" spans="1:21" ht="24.95" customHeight="1" thickBot="1" x14ac:dyDescent="0.3">
      <c r="B24" s="52">
        <v>12</v>
      </c>
      <c r="C24" s="220" t="str">
        <f>IF(C23="","",PROPER((TEXT((EOMONTH(C23,1)),"mmmm rrrr"))))</f>
        <v/>
      </c>
      <c r="D24" s="221"/>
      <c r="E24" s="1"/>
      <c r="F24" s="2"/>
      <c r="G24" s="53">
        <f t="shared" si="0"/>
        <v>0</v>
      </c>
      <c r="H24" s="53">
        <f t="shared" si="6"/>
        <v>0</v>
      </c>
      <c r="I24" s="209" t="str">
        <f t="shared" ref="I24" si="9">IF(I23="","",PROPER((TEXT((EOMONTH(I23,1)),"mmmm rrrr"))))</f>
        <v/>
      </c>
      <c r="J24" s="210"/>
      <c r="K24" s="1"/>
      <c r="L24" s="2"/>
      <c r="M24" s="54">
        <f t="shared" si="1"/>
        <v>0</v>
      </c>
      <c r="N24" s="55">
        <f t="shared" si="2"/>
        <v>0</v>
      </c>
      <c r="O24" s="218" t="str">
        <f t="shared" si="8"/>
        <v/>
      </c>
      <c r="P24" s="219"/>
      <c r="Q24" s="1"/>
      <c r="R24" s="2"/>
      <c r="S24" s="53">
        <f t="shared" si="3"/>
        <v>0</v>
      </c>
      <c r="T24" s="56">
        <f t="shared" si="4"/>
        <v>0</v>
      </c>
    </row>
    <row r="25" spans="1:21" ht="45" customHeight="1" x14ac:dyDescent="0.25">
      <c r="B25" s="65"/>
      <c r="C25" s="211" t="s">
        <v>5</v>
      </c>
      <c r="D25" s="212"/>
      <c r="E25" s="66">
        <f>SUBTOTAL(9,E13:E24)</f>
        <v>0</v>
      </c>
      <c r="F25" s="67">
        <f>SUBTOTAL(9,F13:F24)</f>
        <v>0</v>
      </c>
      <c r="G25" s="67">
        <f>SUBTOTAL(9,G13:G24)</f>
        <v>0</v>
      </c>
      <c r="H25" s="67">
        <f>SUBTOTAL(9,H13:H24)</f>
        <v>0</v>
      </c>
      <c r="I25" s="211" t="s">
        <v>5</v>
      </c>
      <c r="J25" s="212"/>
      <c r="K25" s="66">
        <f>SUBTOTAL(9,K13:K24)</f>
        <v>0</v>
      </c>
      <c r="L25" s="67">
        <f>SUBTOTAL(9,L13:L24)</f>
        <v>0</v>
      </c>
      <c r="M25" s="67">
        <f>SUBTOTAL(9,M13:M24)</f>
        <v>0</v>
      </c>
      <c r="N25" s="67">
        <f>SUBTOTAL(9,N13:N24)</f>
        <v>0</v>
      </c>
      <c r="O25" s="207" t="s">
        <v>5</v>
      </c>
      <c r="P25" s="208"/>
      <c r="Q25" s="66">
        <f>SUBTOTAL(9,Q13:Q24)</f>
        <v>0</v>
      </c>
      <c r="R25" s="67">
        <f>SUBTOTAL(9,R13:R24)</f>
        <v>0</v>
      </c>
      <c r="S25" s="67">
        <f>SUBTOTAL(9,S13:S24)</f>
        <v>0</v>
      </c>
      <c r="T25" s="68">
        <f>SUBTOTAL(9,T13:T24)</f>
        <v>0</v>
      </c>
    </row>
    <row r="26" spans="1:21" ht="23.25" customHeight="1" x14ac:dyDescent="0.25">
      <c r="A26" s="9"/>
      <c r="B26" s="214" t="s">
        <v>43</v>
      </c>
      <c r="C26" s="214"/>
      <c r="D26" s="214"/>
      <c r="E26" s="214"/>
      <c r="F26" s="214"/>
      <c r="G26" s="214"/>
      <c r="H26" s="214"/>
      <c r="I26" s="214"/>
      <c r="J26" s="214"/>
      <c r="K26" s="214"/>
      <c r="L26" s="214"/>
      <c r="M26" s="214"/>
      <c r="N26" s="214"/>
      <c r="O26" s="214"/>
      <c r="P26" s="214"/>
      <c r="Q26" s="214"/>
      <c r="R26" s="214"/>
      <c r="S26" s="214"/>
      <c r="T26" s="214"/>
    </row>
    <row r="27" spans="1:21" s="75" customFormat="1" ht="24.75" customHeight="1" x14ac:dyDescent="0.25">
      <c r="A27" s="74"/>
      <c r="B27" s="215" t="s">
        <v>45</v>
      </c>
      <c r="C27" s="215"/>
      <c r="D27" s="215"/>
      <c r="E27" s="215"/>
      <c r="F27" s="215"/>
      <c r="G27" s="215"/>
      <c r="H27" s="215"/>
      <c r="I27" s="215"/>
      <c r="J27" s="215"/>
      <c r="K27" s="215"/>
      <c r="L27" s="215"/>
      <c r="M27" s="215"/>
      <c r="N27" s="215"/>
      <c r="O27" s="215"/>
      <c r="P27" s="215"/>
      <c r="Q27" s="215"/>
      <c r="R27" s="215"/>
      <c r="S27" s="215"/>
      <c r="T27" s="215"/>
    </row>
    <row r="28" spans="1:21" s="75" customFormat="1" ht="24.75" customHeight="1" x14ac:dyDescent="0.25">
      <c r="A28" s="74"/>
      <c r="B28" s="215" t="s">
        <v>44</v>
      </c>
      <c r="C28" s="215"/>
      <c r="D28" s="215"/>
      <c r="E28" s="215"/>
      <c r="F28" s="215"/>
      <c r="G28" s="215"/>
      <c r="H28" s="215"/>
      <c r="I28" s="215"/>
      <c r="J28" s="215"/>
      <c r="K28" s="215"/>
      <c r="L28" s="215"/>
      <c r="M28" s="215"/>
      <c r="N28" s="215"/>
      <c r="O28" s="215"/>
      <c r="P28" s="215"/>
      <c r="Q28" s="215"/>
      <c r="R28" s="215"/>
      <c r="S28" s="215"/>
      <c r="T28" s="215"/>
      <c r="U28" s="74"/>
    </row>
    <row r="29" spans="1:21" s="75" customFormat="1" ht="33.75" customHeight="1" x14ac:dyDescent="0.25">
      <c r="B29" s="216" t="s">
        <v>50</v>
      </c>
      <c r="C29" s="216"/>
      <c r="D29" s="216"/>
      <c r="E29" s="216"/>
      <c r="F29" s="216"/>
      <c r="G29" s="216"/>
      <c r="H29" s="216"/>
      <c r="I29" s="216"/>
      <c r="J29" s="216"/>
      <c r="K29" s="216"/>
      <c r="L29" s="216"/>
      <c r="M29" s="216"/>
      <c r="N29" s="216"/>
      <c r="O29" s="216"/>
      <c r="P29" s="216"/>
      <c r="Q29" s="216"/>
      <c r="R29" s="216"/>
      <c r="S29" s="216"/>
      <c r="T29" s="216"/>
    </row>
    <row r="30" spans="1:21" s="75" customFormat="1" ht="24.75" customHeight="1" x14ac:dyDescent="0.25">
      <c r="A30" s="74"/>
      <c r="B30" s="217" t="s">
        <v>32</v>
      </c>
      <c r="C30" s="217"/>
      <c r="D30" s="217"/>
      <c r="E30" s="217"/>
      <c r="F30" s="217"/>
      <c r="G30" s="217"/>
      <c r="H30" s="217"/>
      <c r="I30" s="217"/>
      <c r="J30" s="217"/>
      <c r="K30" s="217"/>
      <c r="L30" s="217"/>
      <c r="M30" s="217"/>
      <c r="N30" s="217"/>
      <c r="O30" s="217"/>
      <c r="P30" s="217"/>
      <c r="Q30" s="217"/>
      <c r="R30" s="217"/>
      <c r="S30" s="217"/>
      <c r="T30" s="217"/>
    </row>
    <row r="31" spans="1:21" ht="15" customHeight="1" x14ac:dyDescent="0.25">
      <c r="A31" s="9"/>
      <c r="B31" s="69" t="s">
        <v>31</v>
      </c>
      <c r="D31" s="9"/>
      <c r="E31" s="70"/>
      <c r="F31" s="70"/>
      <c r="G31" s="70"/>
      <c r="H31" s="70"/>
      <c r="I31" s="71"/>
      <c r="J31" s="71"/>
      <c r="K31" s="71"/>
      <c r="L31" s="71"/>
      <c r="M31" s="71"/>
      <c r="N31" s="72"/>
      <c r="O31" s="72"/>
      <c r="P31" s="64"/>
      <c r="Q31" s="64"/>
      <c r="R31" s="64"/>
      <c r="S31" s="64"/>
      <c r="T31" s="64"/>
    </row>
    <row r="32" spans="1:21" ht="30.75" customHeight="1" x14ac:dyDescent="0.25">
      <c r="A32" s="9"/>
      <c r="B32" s="213" t="s">
        <v>95</v>
      </c>
      <c r="C32" s="213"/>
      <c r="D32" s="213"/>
      <c r="E32" s="213"/>
      <c r="F32" s="213"/>
      <c r="G32" s="213"/>
      <c r="H32" s="213"/>
      <c r="I32" s="213"/>
      <c r="J32" s="213"/>
      <c r="K32" s="213"/>
      <c r="L32" s="213"/>
      <c r="M32" s="213"/>
      <c r="N32" s="213"/>
      <c r="O32" s="213"/>
      <c r="P32" s="206" t="s">
        <v>48</v>
      </c>
      <c r="Q32" s="206"/>
      <c r="R32" s="206"/>
      <c r="S32" s="206"/>
      <c r="T32" s="206"/>
    </row>
    <row r="33" spans="1:20" ht="28.9" customHeight="1" x14ac:dyDescent="0.25">
      <c r="A33" s="9"/>
      <c r="B33" s="9"/>
      <c r="C33" s="9" t="s">
        <v>46</v>
      </c>
      <c r="D33" s="9"/>
      <c r="E33" s="204" t="s">
        <v>47</v>
      </c>
      <c r="F33" s="204"/>
      <c r="G33" s="204"/>
      <c r="H33" s="64"/>
      <c r="I33" s="64"/>
      <c r="J33" s="64"/>
      <c r="K33" s="64"/>
      <c r="L33" s="64"/>
      <c r="M33" s="64"/>
      <c r="N33" s="64"/>
      <c r="O33" s="64"/>
      <c r="P33" s="205" t="s">
        <v>18</v>
      </c>
      <c r="Q33" s="205"/>
      <c r="R33" s="205"/>
      <c r="S33" s="205"/>
      <c r="T33" s="205"/>
    </row>
    <row r="34" spans="1:20" ht="15.75" x14ac:dyDescent="0.25">
      <c r="B34" s="9"/>
      <c r="C34" s="9"/>
      <c r="D34" s="9"/>
      <c r="E34" s="9"/>
      <c r="F34" s="9"/>
      <c r="G34" s="9"/>
      <c r="H34" s="9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</row>
    <row r="35" spans="1:20" x14ac:dyDescent="0.25"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</row>
    <row r="36" spans="1:20" x14ac:dyDescent="0.25">
      <c r="B36" s="9"/>
      <c r="C36" s="9"/>
    </row>
    <row r="37" spans="1:20" x14ac:dyDescent="0.25">
      <c r="B37" s="9"/>
      <c r="C37" s="9"/>
    </row>
    <row r="40" spans="1:20" x14ac:dyDescent="0.25">
      <c r="F40" s="9"/>
    </row>
    <row r="41" spans="1:20" x14ac:dyDescent="0.25">
      <c r="F41" s="9"/>
    </row>
  </sheetData>
  <sheetProtection algorithmName="SHA-512" hashValue="oirKsCPfLy5txm6EtUq19y8NXOdnvPHMLYOwt0l9LpCDUkfUUNjcNZZ6s3G3sL8DKfaLcYPa+6otkiz757gVRQ==" saltValue="of2Y5pRI39e5LciBaYdShA==" spinCount="100000" sheet="1" objects="1" scenarios="1"/>
  <mergeCells count="82">
    <mergeCell ref="O23:P23"/>
    <mergeCell ref="I23:J23"/>
    <mergeCell ref="C23:D23"/>
    <mergeCell ref="O13:P13"/>
    <mergeCell ref="O14:P14"/>
    <mergeCell ref="O15:P15"/>
    <mergeCell ref="O16:P16"/>
    <mergeCell ref="C21:D21"/>
    <mergeCell ref="I15:J15"/>
    <mergeCell ref="I14:J14"/>
    <mergeCell ref="C20:D20"/>
    <mergeCell ref="I20:J20"/>
    <mergeCell ref="I19:J19"/>
    <mergeCell ref="O17:P17"/>
    <mergeCell ref="O18:P18"/>
    <mergeCell ref="O19:P19"/>
    <mergeCell ref="O20:P20"/>
    <mergeCell ref="O21:P21"/>
    <mergeCell ref="O22:P22"/>
    <mergeCell ref="C22:D22"/>
    <mergeCell ref="I21:J21"/>
    <mergeCell ref="I22:J22"/>
    <mergeCell ref="E33:G33"/>
    <mergeCell ref="P33:T33"/>
    <mergeCell ref="P32:T32"/>
    <mergeCell ref="O25:P25"/>
    <mergeCell ref="I24:J24"/>
    <mergeCell ref="I25:J25"/>
    <mergeCell ref="B32:O32"/>
    <mergeCell ref="C25:D25"/>
    <mergeCell ref="B26:T26"/>
    <mergeCell ref="B27:T27"/>
    <mergeCell ref="B28:T28"/>
    <mergeCell ref="B29:T29"/>
    <mergeCell ref="B30:T30"/>
    <mergeCell ref="O24:P24"/>
    <mergeCell ref="C24:D24"/>
    <mergeCell ref="B2:T2"/>
    <mergeCell ref="B3:T3"/>
    <mergeCell ref="N6:S6"/>
    <mergeCell ref="N7:S7"/>
    <mergeCell ref="N8:S8"/>
    <mergeCell ref="K8:L8"/>
    <mergeCell ref="Q5:S5"/>
    <mergeCell ref="G5:P5"/>
    <mergeCell ref="G4:P4"/>
    <mergeCell ref="G6:J7"/>
    <mergeCell ref="K6:L7"/>
    <mergeCell ref="M6:M7"/>
    <mergeCell ref="B6:F7"/>
    <mergeCell ref="C10:H10"/>
    <mergeCell ref="B8:F8"/>
    <mergeCell ref="G8:J8"/>
    <mergeCell ref="C17:D17"/>
    <mergeCell ref="C19:D19"/>
    <mergeCell ref="I16:J16"/>
    <mergeCell ref="I17:J17"/>
    <mergeCell ref="I18:J18"/>
    <mergeCell ref="C18:D18"/>
    <mergeCell ref="C13:D13"/>
    <mergeCell ref="C14:D14"/>
    <mergeCell ref="C15:D15"/>
    <mergeCell ref="C16:D16"/>
    <mergeCell ref="I13:J13"/>
    <mergeCell ref="F11:F12"/>
    <mergeCell ref="I11:J12"/>
    <mergeCell ref="Q11:Q12"/>
    <mergeCell ref="C11:D12"/>
    <mergeCell ref="B9:T9"/>
    <mergeCell ref="B4:F4"/>
    <mergeCell ref="B5:F5"/>
    <mergeCell ref="S11:T11"/>
    <mergeCell ref="O10:T10"/>
    <mergeCell ref="K11:K12"/>
    <mergeCell ref="L11:L12"/>
    <mergeCell ref="R11:R12"/>
    <mergeCell ref="O11:P12"/>
    <mergeCell ref="B10:B12"/>
    <mergeCell ref="I10:N10"/>
    <mergeCell ref="G11:H11"/>
    <mergeCell ref="M11:N11"/>
    <mergeCell ref="E11:E12"/>
  </mergeCells>
  <conditionalFormatting sqref="C13:C24 N6:N7 Q4:Q5 T5:T8 R4">
    <cfRule type="expression" dxfId="35" priority="36">
      <formula>ISERROR(C4)</formula>
    </cfRule>
  </conditionalFormatting>
  <conditionalFormatting sqref="E11:E24">
    <cfRule type="expression" dxfId="34" priority="46">
      <formula>ISERROR(E11)</formula>
    </cfRule>
  </conditionalFormatting>
  <conditionalFormatting sqref="E25:I25 K25:O25 Q25:T25">
    <cfRule type="expression" dxfId="33" priority="31">
      <formula>ISERROR(E25)</formula>
    </cfRule>
  </conditionalFormatting>
  <conditionalFormatting sqref="F11:G11 F12:H12">
    <cfRule type="expression" dxfId="32" priority="44">
      <formula>ISERROR(F11)</formula>
    </cfRule>
  </conditionalFormatting>
  <conditionalFormatting sqref="G4:G6">
    <cfRule type="expression" dxfId="31" priority="40">
      <formula>ISERROR(G4)</formula>
    </cfRule>
  </conditionalFormatting>
  <conditionalFormatting sqref="G13:I24">
    <cfRule type="expression" dxfId="30" priority="34">
      <formula>ISERROR(G13)</formula>
    </cfRule>
  </conditionalFormatting>
  <conditionalFormatting sqref="L11:M12">
    <cfRule type="expression" dxfId="29" priority="27">
      <formula>ISERROR(L11)</formula>
    </cfRule>
  </conditionalFormatting>
  <conditionalFormatting sqref="S13:T24 M13:O24">
    <cfRule type="expression" dxfId="28" priority="33">
      <formula>ISERROR(M13)</formula>
    </cfRule>
  </conditionalFormatting>
  <conditionalFormatting sqref="G8 C10:D10 I10:J10 K11:K12">
    <cfRule type="expression" dxfId="27" priority="51">
      <formula>ISERROR(C8)</formula>
    </cfRule>
  </conditionalFormatting>
  <conditionalFormatting sqref="N12 S12:T12">
    <cfRule type="expression" dxfId="26" priority="28">
      <formula>ISERROR(N12)</formula>
    </cfRule>
  </conditionalFormatting>
  <conditionalFormatting sqref="O10:P10">
    <cfRule type="expression" dxfId="25" priority="23">
      <formula>ISERROR(O10)</formula>
    </cfRule>
  </conditionalFormatting>
  <conditionalFormatting sqref="T6">
    <cfRule type="cellIs" dxfId="24" priority="24" operator="greaterThan">
      <formula>EDATE($T$8,3)</formula>
    </cfRule>
  </conditionalFormatting>
  <conditionalFormatting sqref="C25">
    <cfRule type="expression" dxfId="23" priority="5">
      <formula>ISERROR(C25)</formula>
    </cfRule>
  </conditionalFormatting>
  <conditionalFormatting sqref="S4">
    <cfRule type="expression" dxfId="22" priority="4">
      <formula>ISERROR(S4)</formula>
    </cfRule>
  </conditionalFormatting>
  <conditionalFormatting sqref="K13:K24">
    <cfRule type="expression" dxfId="21" priority="3">
      <formula>ISERROR(K13)</formula>
    </cfRule>
  </conditionalFormatting>
  <conditionalFormatting sqref="Q13:Q24">
    <cfRule type="expression" dxfId="20" priority="2">
      <formula>ISERROR(Q13)</formula>
    </cfRule>
  </conditionalFormatting>
  <dataValidations xWindow="1524" yWindow="474" count="5">
    <dataValidation allowBlank="1" showInputMessage="1" showErrorMessage="1" prompt="Proszę o wypełnianie komórek zaznaczonych wyłącznie kolorem niebieskim. " sqref="T7:T8 G8:J8 M6 C13:D24 G4:G6" xr:uid="{00000000-0002-0000-0000-000000000000}"/>
    <dataValidation type="date" allowBlank="1" showInputMessage="1" showErrorMessage="1" prompt="Proszę o wypełnianie komórek zaznaczonych wyłącznie kolorem niebieskim. " sqref="T6" xr:uid="{A9138346-105D-4CA6-B60B-B1D08A19AE9D}">
      <formula1>T8</formula1>
      <formula2>EDATE(T8,3)</formula2>
    </dataValidation>
    <dataValidation type="whole" operator="lessThanOrEqual" allowBlank="1" showInputMessage="1" showErrorMessage="1" prompt="Proszę o wypełnianie komórek zaznaczonych wyłącznie kolorem niebieskim. " sqref="E13:E24 Q13:Q24 K13:K24" xr:uid="{00000000-0002-0000-0000-000001000000}">
      <formula1>$M$6</formula1>
    </dataValidation>
    <dataValidation operator="equal" allowBlank="1" showInputMessage="1" showErrorMessage="1" sqref="Y8 M8" xr:uid="{B4E0D097-83C3-4601-8772-B5E592FB64EB}"/>
    <dataValidation type="textLength" operator="equal" allowBlank="1" showInputMessage="1" showErrorMessage="1" sqref="R4" xr:uid="{2894E732-89A3-4ADD-8F41-B70EB882CE6A}">
      <formula1>7</formula1>
    </dataValidation>
  </dataValidations>
  <printOptions horizontalCentered="1" verticalCentered="1"/>
  <pageMargins left="0.23622047244094491" right="0.23622047244094491" top="1.0236220472440944" bottom="0.55118110236220474" header="0.31496062992125984" footer="0.31496062992125984"/>
  <pageSetup paperSize="9" scale="53" orientation="landscape" blackAndWhite="1" r:id="rId1"/>
  <headerFooter>
    <oddHeader>&amp;C&amp;G&amp;R&amp;"-,Pogrubiony"&amp;14&amp;K000000Załącznik nr 1 do umowy
&amp;"-,Pogrubiona kursywa"Wzór wniosku o wypłatę dofinansowania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33"/>
  <sheetViews>
    <sheetView showGridLines="0" view="pageBreakPreview" zoomScale="70" zoomScaleNormal="40" zoomScaleSheetLayoutView="70" workbookViewId="0">
      <selection activeCell="G16" sqref="G16:K16"/>
    </sheetView>
  </sheetViews>
  <sheetFormatPr defaultColWidth="8.85546875" defaultRowHeight="15" x14ac:dyDescent="0.25"/>
  <cols>
    <col min="1" max="1" width="2.42578125" style="23" customWidth="1"/>
    <col min="2" max="2" width="4.42578125" style="23" customWidth="1"/>
    <col min="3" max="3" width="19.42578125" style="23" customWidth="1"/>
    <col min="4" max="4" width="11.42578125" style="23" customWidth="1"/>
    <col min="5" max="5" width="28.140625" style="23" customWidth="1"/>
    <col min="6" max="6" width="26" style="23" customWidth="1"/>
    <col min="7" max="7" width="88.140625" style="23" customWidth="1"/>
    <col min="8" max="11" width="26" style="23" customWidth="1"/>
    <col min="12" max="12" width="8.85546875" style="23"/>
    <col min="13" max="13" width="11.5703125" style="23" bestFit="1" customWidth="1"/>
    <col min="14" max="14" width="9.85546875" style="23" bestFit="1" customWidth="1"/>
    <col min="15" max="15" width="8.85546875" style="23"/>
    <col min="16" max="16" width="9.42578125" style="23" customWidth="1"/>
    <col min="17" max="17" width="9.28515625" style="23" bestFit="1" customWidth="1"/>
    <col min="18" max="20" width="8.85546875" style="23"/>
    <col min="21" max="21" width="14.42578125" style="23" customWidth="1"/>
    <col min="22" max="16384" width="8.85546875" style="23"/>
  </cols>
  <sheetData>
    <row r="1" spans="2:21" ht="11.1" customHeight="1" thickBot="1" x14ac:dyDescent="0.3"/>
    <row r="2" spans="2:21" ht="26.45" customHeight="1" x14ac:dyDescent="0.25">
      <c r="B2" s="253" t="str">
        <f>'1. Wzór wniosku z harmonogramem'!B2:T2</f>
        <v>Program rozwoju instytucji opieki nad dziećmi w wieku do lat 3 Aktywny Maluch 2022–2029</v>
      </c>
      <c r="C2" s="254"/>
      <c r="D2" s="254"/>
      <c r="E2" s="254"/>
      <c r="F2" s="254"/>
      <c r="G2" s="254"/>
      <c r="H2" s="254"/>
      <c r="I2" s="254"/>
      <c r="J2" s="254"/>
      <c r="K2" s="255"/>
    </row>
    <row r="3" spans="2:21" ht="42" customHeight="1" x14ac:dyDescent="0.25">
      <c r="B3" s="256" t="s">
        <v>27</v>
      </c>
      <c r="C3" s="257"/>
      <c r="D3" s="257"/>
      <c r="E3" s="257"/>
      <c r="F3" s="257"/>
      <c r="G3" s="257"/>
      <c r="H3" s="257"/>
      <c r="I3" s="257"/>
      <c r="J3" s="257"/>
      <c r="K3" s="258"/>
      <c r="N3" s="24"/>
      <c r="O3" s="24"/>
      <c r="P3" s="25" t="s">
        <v>41</v>
      </c>
    </row>
    <row r="4" spans="2:21" ht="46.5" customHeight="1" x14ac:dyDescent="0.25">
      <c r="B4" s="148" t="s">
        <v>13</v>
      </c>
      <c r="C4" s="149"/>
      <c r="D4" s="149"/>
      <c r="E4" s="149"/>
      <c r="F4" s="259">
        <f>'1. Wzór wniosku z harmonogramem'!G4</f>
        <v>0</v>
      </c>
      <c r="G4" s="259"/>
      <c r="H4" s="26" t="s">
        <v>9</v>
      </c>
      <c r="I4" s="26">
        <f>'1. Wzór wniosku z harmonogramem'!M6</f>
        <v>0</v>
      </c>
      <c r="J4" s="26" t="s">
        <v>22</v>
      </c>
      <c r="K4" s="95">
        <f>'1. Wzór wniosku z harmonogramem'!T6</f>
        <v>0</v>
      </c>
      <c r="M4" s="268" t="s">
        <v>54</v>
      </c>
      <c r="N4" s="269"/>
      <c r="O4" s="270"/>
      <c r="P4" s="13">
        <f>I4-P8</f>
        <v>0</v>
      </c>
      <c r="Q4" s="27"/>
      <c r="R4" s="262" t="s">
        <v>70</v>
      </c>
      <c r="S4" s="262"/>
      <c r="T4" s="262"/>
      <c r="U4" s="28" t="e">
        <f>J7/J6</f>
        <v>#DIV/0!</v>
      </c>
    </row>
    <row r="5" spans="2:21" ht="46.5" customHeight="1" x14ac:dyDescent="0.25">
      <c r="B5" s="148" t="s">
        <v>14</v>
      </c>
      <c r="C5" s="149"/>
      <c r="D5" s="149"/>
      <c r="E5" s="149"/>
      <c r="F5" s="259">
        <f>'1. Wzór wniosku z harmonogramem'!G5</f>
        <v>0</v>
      </c>
      <c r="G5" s="259"/>
      <c r="H5" s="84" t="s">
        <v>104</v>
      </c>
      <c r="I5" s="12" t="s">
        <v>119</v>
      </c>
      <c r="J5" s="83" t="s">
        <v>107</v>
      </c>
      <c r="K5" s="260" t="s">
        <v>69</v>
      </c>
      <c r="P5" s="27"/>
      <c r="U5" s="29" t="e">
        <f>IF(U4&gt;836,"NIEPRAWIDŁOWA","PRAWIDŁOWA")</f>
        <v>#DIV/0!</v>
      </c>
    </row>
    <row r="6" spans="2:21" ht="46.5" customHeight="1" x14ac:dyDescent="0.25">
      <c r="B6" s="148" t="s">
        <v>7</v>
      </c>
      <c r="C6" s="149"/>
      <c r="D6" s="149"/>
      <c r="E6" s="149"/>
      <c r="F6" s="259">
        <f>'1. Wzór wniosku z harmonogramem'!G6</f>
        <v>0</v>
      </c>
      <c r="G6" s="259"/>
      <c r="H6" s="97" t="str">
        <f>'1. Wzór wniosku z harmonogramem'!T4</f>
        <v/>
      </c>
      <c r="I6" s="83">
        <f>I4*12</f>
        <v>0</v>
      </c>
      <c r="J6" s="83">
        <f>SUBTOTAL(9,E10:E21)</f>
        <v>0</v>
      </c>
      <c r="K6" s="261"/>
      <c r="M6" s="271" t="s">
        <v>67</v>
      </c>
      <c r="N6" s="271"/>
      <c r="O6" s="271"/>
      <c r="P6" s="272" t="e">
        <f>ROUND(D22/P10*I4,0)</f>
        <v>#DIV/0!</v>
      </c>
    </row>
    <row r="7" spans="2:21" ht="46.5" customHeight="1" x14ac:dyDescent="0.25">
      <c r="B7" s="148" t="s">
        <v>8</v>
      </c>
      <c r="C7" s="149"/>
      <c r="D7" s="149"/>
      <c r="E7" s="149"/>
      <c r="F7" s="259">
        <f>'1. Wzór wniosku z harmonogramem'!G8</f>
        <v>0</v>
      </c>
      <c r="G7" s="259"/>
      <c r="H7" s="12" t="s">
        <v>15</v>
      </c>
      <c r="I7" s="96">
        <f>'1. Wzór wniosku z harmonogramem'!T5</f>
        <v>0</v>
      </c>
      <c r="J7" s="96">
        <f>SUM(F10:F21)</f>
        <v>0</v>
      </c>
      <c r="K7" s="89">
        <f>IF(I7=0,0,ROUND(J7/I7,2))</f>
        <v>0</v>
      </c>
      <c r="L7" s="30"/>
      <c r="M7" s="271"/>
      <c r="N7" s="271"/>
      <c r="O7" s="271"/>
      <c r="P7" s="272"/>
      <c r="R7" s="262" t="s">
        <v>79</v>
      </c>
      <c r="S7" s="262"/>
      <c r="T7" s="262"/>
      <c r="U7" s="18">
        <v>836</v>
      </c>
    </row>
    <row r="8" spans="2:21" ht="43.5" customHeight="1" x14ac:dyDescent="0.25">
      <c r="B8" s="301" t="s">
        <v>21</v>
      </c>
      <c r="C8" s="303" t="s">
        <v>75</v>
      </c>
      <c r="D8" s="304"/>
      <c r="E8" s="263" t="s">
        <v>85</v>
      </c>
      <c r="F8" s="263"/>
      <c r="G8" s="264" t="s">
        <v>6</v>
      </c>
      <c r="H8" s="264"/>
      <c r="I8" s="264"/>
      <c r="J8" s="264"/>
      <c r="K8" s="265"/>
      <c r="M8" s="273" t="s">
        <v>68</v>
      </c>
      <c r="N8" s="273"/>
      <c r="O8" s="273"/>
      <c r="P8" s="19">
        <f>IF(D22&lt;P10,P6,I4)</f>
        <v>0</v>
      </c>
    </row>
    <row r="9" spans="2:21" ht="160.5" customHeight="1" x14ac:dyDescent="0.25">
      <c r="B9" s="302"/>
      <c r="C9" s="305"/>
      <c r="D9" s="306"/>
      <c r="E9" s="47" t="s">
        <v>33</v>
      </c>
      <c r="F9" s="47" t="s">
        <v>71</v>
      </c>
      <c r="G9" s="226" t="s">
        <v>97</v>
      </c>
      <c r="H9" s="226"/>
      <c r="I9" s="226"/>
      <c r="J9" s="226"/>
      <c r="K9" s="131"/>
    </row>
    <row r="10" spans="2:21" ht="31.9" customHeight="1" x14ac:dyDescent="0.25">
      <c r="B10" s="7">
        <v>1</v>
      </c>
      <c r="C10" s="294" t="str">
        <f>'1. Wzór wniosku z harmonogramem'!C13</f>
        <v/>
      </c>
      <c r="D10" s="294"/>
      <c r="E10" s="3"/>
      <c r="F10" s="40"/>
      <c r="G10" s="244" t="s">
        <v>112</v>
      </c>
      <c r="H10" s="244"/>
      <c r="I10" s="244"/>
      <c r="J10" s="244"/>
      <c r="K10" s="132" t="str">
        <f>IF(K9=0,"",(K9/(J6+E23)))</f>
        <v/>
      </c>
      <c r="M10" s="274" t="s">
        <v>80</v>
      </c>
      <c r="N10" s="275"/>
      <c r="O10" s="276"/>
      <c r="P10" s="5">
        <f>IF(P11="NIE",75%,0)</f>
        <v>0</v>
      </c>
      <c r="Q10" s="21" t="e">
        <f>D22/P10*I4</f>
        <v>#DIV/0!</v>
      </c>
      <c r="R10" s="231" t="s">
        <v>81</v>
      </c>
      <c r="S10" s="231"/>
      <c r="T10" s="231"/>
    </row>
    <row r="11" spans="2:21" ht="31.9" customHeight="1" x14ac:dyDescent="0.25">
      <c r="B11" s="7">
        <v>2</v>
      </c>
      <c r="C11" s="294" t="str">
        <f>'1. Wzór wniosku z harmonogramem'!C14</f>
        <v/>
      </c>
      <c r="D11" s="294"/>
      <c r="E11" s="3"/>
      <c r="F11" s="40"/>
      <c r="G11" s="224" t="s">
        <v>51</v>
      </c>
      <c r="H11" s="224"/>
      <c r="I11" s="224"/>
      <c r="J11" s="224"/>
      <c r="K11" s="225"/>
      <c r="M11" s="300" t="s">
        <v>104</v>
      </c>
      <c r="N11" s="300"/>
      <c r="O11" s="300"/>
      <c r="P11" s="82" t="str">
        <f>H6</f>
        <v/>
      </c>
    </row>
    <row r="12" spans="2:21" ht="31.9" customHeight="1" x14ac:dyDescent="0.25">
      <c r="B12" s="7">
        <v>3</v>
      </c>
      <c r="C12" s="294" t="str">
        <f>'1. Wzór wniosku z harmonogramem'!C15</f>
        <v/>
      </c>
      <c r="D12" s="294"/>
      <c r="E12" s="3"/>
      <c r="F12" s="40"/>
      <c r="G12" s="266" t="s">
        <v>49</v>
      </c>
      <c r="H12" s="266"/>
      <c r="I12" s="266"/>
      <c r="J12" s="266"/>
      <c r="K12" s="267">
        <v>0</v>
      </c>
      <c r="M12" s="228"/>
      <c r="N12" s="228"/>
      <c r="O12" s="228"/>
      <c r="P12" s="229"/>
      <c r="Q12" s="230"/>
      <c r="R12" s="231"/>
      <c r="S12" s="231"/>
    </row>
    <row r="13" spans="2:21" ht="31.9" customHeight="1" x14ac:dyDescent="0.25">
      <c r="B13" s="7">
        <v>4</v>
      </c>
      <c r="C13" s="294" t="str">
        <f>'1. Wzór wniosku z harmonogramem'!C16</f>
        <v/>
      </c>
      <c r="D13" s="294"/>
      <c r="E13" s="3"/>
      <c r="F13" s="40"/>
      <c r="G13" s="266"/>
      <c r="H13" s="266"/>
      <c r="I13" s="266"/>
      <c r="J13" s="266"/>
      <c r="K13" s="267"/>
      <c r="M13" s="228"/>
      <c r="N13" s="228"/>
      <c r="O13" s="228"/>
      <c r="P13" s="230"/>
      <c r="Q13" s="230"/>
      <c r="R13" s="231"/>
      <c r="S13" s="231"/>
    </row>
    <row r="14" spans="2:21" ht="31.9" customHeight="1" x14ac:dyDescent="0.25">
      <c r="B14" s="7">
        <v>5</v>
      </c>
      <c r="C14" s="294" t="str">
        <f>'1. Wzór wniosku z harmonogramem'!C17</f>
        <v/>
      </c>
      <c r="D14" s="294"/>
      <c r="E14" s="3"/>
      <c r="F14" s="40"/>
      <c r="G14" s="226" t="s">
        <v>77</v>
      </c>
      <c r="H14" s="226"/>
      <c r="I14" s="226"/>
      <c r="J14" s="226"/>
      <c r="K14" s="227"/>
      <c r="M14" s="31"/>
    </row>
    <row r="15" spans="2:21" ht="31.9" customHeight="1" x14ac:dyDescent="0.25">
      <c r="B15" s="7">
        <v>6</v>
      </c>
      <c r="C15" s="294" t="str">
        <f>'1. Wzór wniosku z harmonogramem'!C18</f>
        <v/>
      </c>
      <c r="D15" s="294"/>
      <c r="E15" s="3"/>
      <c r="F15" s="40"/>
      <c r="G15" s="226" t="s">
        <v>76</v>
      </c>
      <c r="H15" s="226"/>
      <c r="I15" s="226"/>
      <c r="J15" s="226"/>
      <c r="K15" s="227"/>
      <c r="M15" s="27" t="b">
        <f>I6-J6-E23-(F26*12)=0</f>
        <v>1</v>
      </c>
      <c r="P15" s="232"/>
      <c r="Q15" s="232"/>
    </row>
    <row r="16" spans="2:21" ht="31.9" customHeight="1" x14ac:dyDescent="0.25">
      <c r="B16" s="7">
        <v>7</v>
      </c>
      <c r="C16" s="294" t="str">
        <f>'1. Wzór wniosku z harmonogramem'!C19</f>
        <v/>
      </c>
      <c r="D16" s="294"/>
      <c r="E16" s="3"/>
      <c r="F16" s="40"/>
      <c r="G16" s="244" t="s">
        <v>25</v>
      </c>
      <c r="H16" s="244"/>
      <c r="I16" s="244"/>
      <c r="J16" s="244"/>
      <c r="K16" s="245"/>
    </row>
    <row r="17" spans="1:17" ht="31.9" customHeight="1" x14ac:dyDescent="0.25">
      <c r="B17" s="7">
        <v>8</v>
      </c>
      <c r="C17" s="294" t="str">
        <f>'1. Wzór wniosku z harmonogramem'!C20</f>
        <v/>
      </c>
      <c r="D17" s="294"/>
      <c r="E17" s="3"/>
      <c r="F17" s="40"/>
      <c r="G17" s="244" t="s">
        <v>20</v>
      </c>
      <c r="H17" s="244"/>
      <c r="I17" s="244"/>
      <c r="J17" s="244"/>
      <c r="K17" s="245"/>
    </row>
    <row r="18" spans="1:17" ht="31.9" customHeight="1" x14ac:dyDescent="0.25">
      <c r="B18" s="7">
        <v>9</v>
      </c>
      <c r="C18" s="294" t="str">
        <f>'1. Wzór wniosku z harmonogramem'!C21</f>
        <v/>
      </c>
      <c r="D18" s="294"/>
      <c r="E18" s="3"/>
      <c r="F18" s="40"/>
      <c r="G18" s="244" t="s">
        <v>62</v>
      </c>
      <c r="H18" s="244"/>
      <c r="I18" s="244"/>
      <c r="J18" s="244"/>
      <c r="K18" s="245"/>
      <c r="M18" s="239" t="s">
        <v>82</v>
      </c>
      <c r="N18" s="240"/>
      <c r="O18" s="241"/>
      <c r="P18" s="242">
        <f>J6*U7</f>
        <v>0</v>
      </c>
      <c r="Q18" s="243"/>
    </row>
    <row r="19" spans="1:17" ht="31.9" customHeight="1" x14ac:dyDescent="0.25">
      <c r="B19" s="7">
        <v>10</v>
      </c>
      <c r="C19" s="294" t="str">
        <f>'1. Wzór wniosku z harmonogramem'!C22</f>
        <v/>
      </c>
      <c r="D19" s="294"/>
      <c r="E19" s="3"/>
      <c r="F19" s="40"/>
      <c r="G19" s="244"/>
      <c r="H19" s="244"/>
      <c r="I19" s="244"/>
      <c r="J19" s="244"/>
      <c r="K19" s="245"/>
      <c r="M19" s="246" t="s">
        <v>83</v>
      </c>
      <c r="N19" s="246"/>
      <c r="O19" s="246"/>
      <c r="P19" s="246">
        <f>P18-F22</f>
        <v>0</v>
      </c>
      <c r="Q19" s="246"/>
    </row>
    <row r="20" spans="1:17" ht="31.9" customHeight="1" x14ac:dyDescent="0.25">
      <c r="B20" s="7">
        <v>11</v>
      </c>
      <c r="C20" s="294" t="str">
        <f>'1. Wzór wniosku z harmonogramem'!C23</f>
        <v/>
      </c>
      <c r="D20" s="294"/>
      <c r="E20" s="3"/>
      <c r="F20" s="40"/>
      <c r="G20" s="233" t="s">
        <v>120</v>
      </c>
      <c r="H20" s="234"/>
      <c r="I20" s="234"/>
      <c r="J20" s="234"/>
      <c r="K20" s="235"/>
    </row>
    <row r="21" spans="1:17" ht="31.9" customHeight="1" x14ac:dyDescent="0.25">
      <c r="B21" s="7">
        <v>12</v>
      </c>
      <c r="C21" s="294" t="str">
        <f>'1. Wzór wniosku z harmonogramem'!C24</f>
        <v/>
      </c>
      <c r="D21" s="294"/>
      <c r="E21" s="3"/>
      <c r="F21" s="40"/>
      <c r="G21" s="236"/>
      <c r="H21" s="237"/>
      <c r="I21" s="237"/>
      <c r="J21" s="237"/>
      <c r="K21" s="238"/>
    </row>
    <row r="22" spans="1:17" ht="33.75" customHeight="1" x14ac:dyDescent="0.25">
      <c r="B22" s="292" t="s">
        <v>78</v>
      </c>
      <c r="C22" s="293"/>
      <c r="D22" s="58">
        <f>IF(I4=0,0,F28/I4)</f>
        <v>0</v>
      </c>
      <c r="E22" s="57" t="s">
        <v>121</v>
      </c>
      <c r="F22" s="49">
        <f>SUM(F10:F21)</f>
        <v>0</v>
      </c>
      <c r="G22" s="244" t="s">
        <v>96</v>
      </c>
      <c r="H22" s="244"/>
      <c r="I22" s="244"/>
      <c r="J22" s="244"/>
      <c r="K22" s="245"/>
    </row>
    <row r="23" spans="1:17" ht="33.75" customHeight="1" x14ac:dyDescent="0.25">
      <c r="B23" s="295" t="s">
        <v>102</v>
      </c>
      <c r="C23" s="296"/>
      <c r="D23" s="296"/>
      <c r="E23" s="42">
        <f>I6-J6-(F26*12)</f>
        <v>0</v>
      </c>
      <c r="F23" s="43">
        <f>E23*U7</f>
        <v>0</v>
      </c>
      <c r="G23" s="247" t="s">
        <v>66</v>
      </c>
      <c r="H23" s="248"/>
      <c r="I23" s="248"/>
      <c r="J23" s="248"/>
      <c r="K23" s="249"/>
    </row>
    <row r="24" spans="1:17" ht="31.5" customHeight="1" x14ac:dyDescent="0.25">
      <c r="B24" s="297" t="s">
        <v>103</v>
      </c>
      <c r="C24" s="298"/>
      <c r="D24" s="298"/>
      <c r="E24" s="299"/>
      <c r="F24" s="48">
        <f>F22+F23</f>
        <v>0</v>
      </c>
      <c r="G24" s="250"/>
      <c r="H24" s="251"/>
      <c r="I24" s="251"/>
      <c r="J24" s="251"/>
      <c r="K24" s="252"/>
    </row>
    <row r="25" spans="1:17" ht="31.5" customHeight="1" x14ac:dyDescent="0.25">
      <c r="B25" s="297" t="s">
        <v>98</v>
      </c>
      <c r="C25" s="298"/>
      <c r="D25" s="298"/>
      <c r="E25" s="299"/>
      <c r="F25" s="59">
        <f>IF(D22&lt;P10,ROUND(D22/P10*I4,0),I4)</f>
        <v>0</v>
      </c>
      <c r="G25" s="226" t="s">
        <v>92</v>
      </c>
      <c r="H25" s="226"/>
      <c r="I25" s="226"/>
      <c r="J25" s="226"/>
      <c r="K25" s="227"/>
    </row>
    <row r="26" spans="1:17" ht="31.5" customHeight="1" x14ac:dyDescent="0.25">
      <c r="B26" s="290" t="s">
        <v>90</v>
      </c>
      <c r="C26" s="291"/>
      <c r="D26" s="291"/>
      <c r="E26" s="291"/>
      <c r="F26" s="59">
        <f>I4-F25</f>
        <v>0</v>
      </c>
      <c r="G26" s="279" t="s">
        <v>94</v>
      </c>
      <c r="H26" s="280"/>
      <c r="I26" s="280"/>
      <c r="J26" s="280"/>
      <c r="K26" s="281"/>
    </row>
    <row r="27" spans="1:17" ht="31.5" customHeight="1" x14ac:dyDescent="0.25">
      <c r="B27" s="290" t="s">
        <v>108</v>
      </c>
      <c r="C27" s="291"/>
      <c r="D27" s="291"/>
      <c r="E27" s="291"/>
      <c r="F27" s="48">
        <f>IF(F26="","",((F26*12)*U7))</f>
        <v>0</v>
      </c>
      <c r="G27" s="282"/>
      <c r="H27" s="283"/>
      <c r="I27" s="283"/>
      <c r="J27" s="283"/>
      <c r="K27" s="284"/>
      <c r="L27" s="32"/>
    </row>
    <row r="28" spans="1:17" ht="31.5" customHeight="1" thickBot="1" x14ac:dyDescent="0.3">
      <c r="B28" s="288" t="s">
        <v>99</v>
      </c>
      <c r="C28" s="289"/>
      <c r="D28" s="289"/>
      <c r="E28" s="289"/>
      <c r="F28" s="81">
        <f>IF(E10="",0,ROUND(AVERAGE(E10:E21),0))</f>
        <v>0</v>
      </c>
      <c r="G28" s="285"/>
      <c r="H28" s="286"/>
      <c r="I28" s="286"/>
      <c r="J28" s="286"/>
      <c r="K28" s="287"/>
    </row>
    <row r="29" spans="1:17" ht="34.15" customHeight="1" x14ac:dyDescent="0.25">
      <c r="A29" s="32"/>
      <c r="B29" s="278" t="s">
        <v>24</v>
      </c>
      <c r="C29" s="278"/>
      <c r="D29" s="278"/>
      <c r="E29" s="278"/>
      <c r="F29" s="278"/>
      <c r="G29" s="32"/>
      <c r="H29" s="278" t="s">
        <v>72</v>
      </c>
      <c r="I29" s="278"/>
      <c r="J29" s="278"/>
      <c r="K29" s="278"/>
      <c r="L29" s="32"/>
    </row>
    <row r="30" spans="1:17" s="33" customFormat="1" ht="15.6" customHeight="1" x14ac:dyDescent="0.25">
      <c r="B30" s="277" t="s">
        <v>28</v>
      </c>
      <c r="C30" s="277"/>
      <c r="D30" s="277"/>
      <c r="E30" s="277"/>
      <c r="F30" s="277"/>
      <c r="G30" s="22"/>
      <c r="H30" s="277" t="s">
        <v>18</v>
      </c>
      <c r="I30" s="277"/>
      <c r="J30" s="277"/>
      <c r="K30" s="277"/>
      <c r="L30" s="60"/>
    </row>
    <row r="33" spans="10:10" x14ac:dyDescent="0.25">
      <c r="J33" s="34"/>
    </row>
  </sheetData>
  <sheetProtection algorithmName="SHA-512" hashValue="xJrMY8cNdDvNv5c8JwOTPEjCR8/K1zDucCw06NpEaE3DJz6mWUoea5uNrnSaWWqN/wNrfr14c0vGSw9IyVM3yQ==" saltValue="KJ+A5OArRchbAFgdUvrKrg==" spinCount="100000" sheet="1" objects="1" scenarios="1"/>
  <dataConsolidate/>
  <mergeCells count="70">
    <mergeCell ref="B25:E25"/>
    <mergeCell ref="M11:O11"/>
    <mergeCell ref="B7:E7"/>
    <mergeCell ref="B8:B9"/>
    <mergeCell ref="C8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G22:K22"/>
    <mergeCell ref="B24:E24"/>
    <mergeCell ref="B22:C22"/>
    <mergeCell ref="C19:D19"/>
    <mergeCell ref="C20:D20"/>
    <mergeCell ref="C21:D21"/>
    <mergeCell ref="B23:D23"/>
    <mergeCell ref="B30:F30"/>
    <mergeCell ref="H30:K30"/>
    <mergeCell ref="B29:F29"/>
    <mergeCell ref="H29:K29"/>
    <mergeCell ref="G26:K28"/>
    <mergeCell ref="B28:E28"/>
    <mergeCell ref="B27:E27"/>
    <mergeCell ref="B26:E26"/>
    <mergeCell ref="R4:T4"/>
    <mergeCell ref="G15:K15"/>
    <mergeCell ref="F7:G7"/>
    <mergeCell ref="E8:F8"/>
    <mergeCell ref="G9:J9"/>
    <mergeCell ref="G8:K8"/>
    <mergeCell ref="G12:J13"/>
    <mergeCell ref="K12:K13"/>
    <mergeCell ref="M4:O4"/>
    <mergeCell ref="M6:O7"/>
    <mergeCell ref="P6:P7"/>
    <mergeCell ref="M8:O8"/>
    <mergeCell ref="R7:T7"/>
    <mergeCell ref="M10:O10"/>
    <mergeCell ref="R10:T10"/>
    <mergeCell ref="G10:J10"/>
    <mergeCell ref="B2:K2"/>
    <mergeCell ref="B3:K3"/>
    <mergeCell ref="B6:E6"/>
    <mergeCell ref="F5:G5"/>
    <mergeCell ref="B4:E4"/>
    <mergeCell ref="B5:E5"/>
    <mergeCell ref="F6:G6"/>
    <mergeCell ref="F4:G4"/>
    <mergeCell ref="K5:K6"/>
    <mergeCell ref="G11:K11"/>
    <mergeCell ref="G25:K25"/>
    <mergeCell ref="M12:O13"/>
    <mergeCell ref="P12:Q13"/>
    <mergeCell ref="R12:S13"/>
    <mergeCell ref="P15:Q15"/>
    <mergeCell ref="G20:K21"/>
    <mergeCell ref="M18:O18"/>
    <mergeCell ref="P18:Q18"/>
    <mergeCell ref="G18:K19"/>
    <mergeCell ref="M19:O19"/>
    <mergeCell ref="P19:Q19"/>
    <mergeCell ref="G16:K16"/>
    <mergeCell ref="G14:K14"/>
    <mergeCell ref="G17:K17"/>
    <mergeCell ref="G23:K24"/>
  </mergeCells>
  <conditionalFormatting sqref="D22">
    <cfRule type="cellIs" dxfId="19" priority="5" operator="lessThan">
      <formula>$P$10</formula>
    </cfRule>
  </conditionalFormatting>
  <conditionalFormatting sqref="E8:G8">
    <cfRule type="expression" dxfId="18" priority="11">
      <formula>ISERROR(E8)</formula>
    </cfRule>
  </conditionalFormatting>
  <conditionalFormatting sqref="F4:F7">
    <cfRule type="expression" dxfId="17" priority="9">
      <formula>ISERROR(F4)</formula>
    </cfRule>
  </conditionalFormatting>
  <conditionalFormatting sqref="B4:B7 I5:K5 I6:J6">
    <cfRule type="expression" dxfId="16" priority="12">
      <formula>ISERROR(B4)</formula>
    </cfRule>
  </conditionalFormatting>
  <conditionalFormatting sqref="I7">
    <cfRule type="expression" dxfId="15" priority="7">
      <formula>ISERROR(I7)</formula>
    </cfRule>
  </conditionalFormatting>
  <conditionalFormatting sqref="K4">
    <cfRule type="expression" dxfId="14" priority="8">
      <formula>ISERROR(K4)</formula>
    </cfRule>
  </conditionalFormatting>
  <conditionalFormatting sqref="H7">
    <cfRule type="expression" dxfId="13" priority="3">
      <formula>ISERROR(H7)</formula>
    </cfRule>
  </conditionalFormatting>
  <conditionalFormatting sqref="J7">
    <cfRule type="expression" dxfId="12" priority="2">
      <formula>ISERROR(J7)</formula>
    </cfRule>
  </conditionalFormatting>
  <conditionalFormatting sqref="F26:F27">
    <cfRule type="cellIs" dxfId="11" priority="1" operator="greaterThan">
      <formula>0</formula>
    </cfRule>
  </conditionalFormatting>
  <dataValidations xWindow="1442" yWindow="678" count="3">
    <dataValidation allowBlank="1" showInputMessage="1" showErrorMessage="1" prompt="Proszę o wypełnianie komórek zaznaczonych wyłącznie kolorem niebieskim. " sqref="G9:K9 K12:K13 G11:K11 G14:K15 D22 G25:K25" xr:uid="{00000000-0002-0000-0200-000000000000}"/>
    <dataValidation allowBlank="1" showInputMessage="1" showErrorMessage="1" prompt="Proszę o podanie otrzymanej kwoty na funkcjonowanie na okres 12 msc" sqref="I7" xr:uid="{00000000-0002-0000-0200-000001000000}"/>
    <dataValidation type="whole" operator="lessThanOrEqual" allowBlank="1" showInputMessage="1" showErrorMessage="1" prompt="Proszę o wypełnianie komórek zaznaczonych wyłącznie kolorem niebieskim. " sqref="E10:E21" xr:uid="{8C4ECB3E-324B-4BB0-8B37-B1E8F46FB351}">
      <formula1>$I$4</formula1>
    </dataValidation>
  </dataValidations>
  <printOptions horizontalCentered="1" verticalCentered="1"/>
  <pageMargins left="0.19685039370078741" right="0.19685039370078741" top="0.94488188976377963" bottom="0.35433070866141736" header="0.31496062992125984" footer="0.31496062992125984"/>
  <pageSetup paperSize="9" scale="46" fitToWidth="0" orientation="landscape" blackAndWhite="1" horizontalDpi="300" verticalDpi="300" r:id="rId1"/>
  <headerFooter>
    <oddHeader>&amp;C&amp;G&amp;R&amp;"-,Pogrubiony"&amp;12&amp;K000000Załącznik nr 3 do umowy
&amp;"-,Pogrubiona kursywa"Wzór sprawozdania za pierwszy okres
 12 miesięcy funkcjonowania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>
    <pageSetUpPr fitToPage="1"/>
  </sheetPr>
  <dimension ref="B1:AC31"/>
  <sheetViews>
    <sheetView showGridLines="0" view="pageBreakPreview" zoomScale="70" zoomScaleNormal="40" zoomScaleSheetLayoutView="70" workbookViewId="0">
      <selection activeCell="L15" sqref="L15:Q15"/>
    </sheetView>
  </sheetViews>
  <sheetFormatPr defaultColWidth="8.85546875" defaultRowHeight="15" x14ac:dyDescent="0.25"/>
  <cols>
    <col min="1" max="1" width="3" style="4" customWidth="1"/>
    <col min="2" max="2" width="6" style="4" customWidth="1"/>
    <col min="3" max="3" width="11.42578125" style="4" customWidth="1"/>
    <col min="4" max="4" width="7.85546875" style="4" customWidth="1"/>
    <col min="5" max="5" width="25.85546875" style="4" customWidth="1"/>
    <col min="6" max="6" width="17.42578125" style="4" customWidth="1"/>
    <col min="7" max="7" width="7.42578125" style="4" customWidth="1"/>
    <col min="8" max="8" width="11.42578125" style="4" customWidth="1"/>
    <col min="9" max="9" width="8.42578125" style="4" customWidth="1"/>
    <col min="10" max="10" width="26.140625" style="4" customWidth="1"/>
    <col min="11" max="11" width="18" style="4" customWidth="1"/>
    <col min="12" max="12" width="8.85546875" style="4"/>
    <col min="13" max="13" width="47.7109375" style="4" customWidth="1"/>
    <col min="14" max="17" width="26.28515625" style="4" customWidth="1"/>
    <col min="18" max="20" width="8.85546875" style="4"/>
    <col min="21" max="21" width="17" style="4" customWidth="1"/>
    <col min="22" max="22" width="12.42578125" style="4" customWidth="1"/>
    <col min="23" max="23" width="11.5703125" style="4" bestFit="1" customWidth="1"/>
    <col min="24" max="26" width="8.85546875" style="4"/>
    <col min="27" max="27" width="13.42578125" style="4" customWidth="1"/>
    <col min="28" max="16384" width="8.85546875" style="4"/>
  </cols>
  <sheetData>
    <row r="1" spans="2:29" ht="9" customHeight="1" thickBot="1" x14ac:dyDescent="0.3"/>
    <row r="2" spans="2:29" ht="29.25" customHeight="1" x14ac:dyDescent="0.25">
      <c r="B2" s="334" t="str">
        <f>'1. Wzór wniosku z harmonogramem'!B2:T2</f>
        <v>Program rozwoju instytucji opieki nad dziećmi w wieku do lat 3 Aktywny Maluch 2022–2029</v>
      </c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6"/>
    </row>
    <row r="3" spans="2:29" ht="45" customHeight="1" x14ac:dyDescent="0.25">
      <c r="B3" s="256" t="s">
        <v>116</v>
      </c>
      <c r="C3" s="257"/>
      <c r="D3" s="257"/>
      <c r="E3" s="257"/>
      <c r="F3" s="257"/>
      <c r="G3" s="257"/>
      <c r="H3" s="257"/>
      <c r="I3" s="257"/>
      <c r="J3" s="257"/>
      <c r="K3" s="257"/>
      <c r="L3" s="257"/>
      <c r="M3" s="257"/>
      <c r="N3" s="257"/>
      <c r="O3" s="257"/>
      <c r="P3" s="257"/>
      <c r="Q3" s="258"/>
    </row>
    <row r="4" spans="2:29" ht="45" customHeight="1" x14ac:dyDescent="0.25">
      <c r="B4" s="148" t="s">
        <v>1</v>
      </c>
      <c r="C4" s="149"/>
      <c r="D4" s="149"/>
      <c r="E4" s="149"/>
      <c r="F4" s="307">
        <f>'1. Wzór wniosku z harmonogramem'!G4</f>
        <v>0</v>
      </c>
      <c r="G4" s="308"/>
      <c r="H4" s="308"/>
      <c r="I4" s="308"/>
      <c r="J4" s="308"/>
      <c r="K4" s="308"/>
      <c r="L4" s="308"/>
      <c r="M4" s="309"/>
      <c r="N4" s="101" t="s">
        <v>9</v>
      </c>
      <c r="O4" s="101">
        <f>'1. Wzór wniosku z harmonogramem'!M6</f>
        <v>0</v>
      </c>
      <c r="P4" s="99" t="s">
        <v>23</v>
      </c>
      <c r="Q4" s="76" t="str">
        <f>'1. Wzór wniosku z harmonogramem'!T7</f>
        <v/>
      </c>
      <c r="T4" s="10"/>
      <c r="U4" s="10"/>
      <c r="V4" s="11" t="s">
        <v>41</v>
      </c>
      <c r="AB4" s="8"/>
      <c r="AC4" s="8"/>
    </row>
    <row r="5" spans="2:29" ht="50.25" customHeight="1" x14ac:dyDescent="0.25">
      <c r="B5" s="148" t="s">
        <v>2</v>
      </c>
      <c r="C5" s="149"/>
      <c r="D5" s="149"/>
      <c r="E5" s="149"/>
      <c r="F5" s="307">
        <f>'1. Wzór wniosku z harmonogramem'!G5</f>
        <v>0</v>
      </c>
      <c r="G5" s="308"/>
      <c r="H5" s="308"/>
      <c r="I5" s="308"/>
      <c r="J5" s="308"/>
      <c r="K5" s="308"/>
      <c r="L5" s="308"/>
      <c r="M5" s="309"/>
      <c r="N5" s="100" t="s">
        <v>104</v>
      </c>
      <c r="O5" s="12" t="s">
        <v>123</v>
      </c>
      <c r="P5" s="102" t="s">
        <v>118</v>
      </c>
      <c r="Q5" s="337" t="s">
        <v>69</v>
      </c>
      <c r="S5" s="341" t="s">
        <v>54</v>
      </c>
      <c r="T5" s="342"/>
      <c r="U5" s="343"/>
      <c r="V5" s="13">
        <f>O4-V9</f>
        <v>0</v>
      </c>
      <c r="W5" s="14"/>
      <c r="X5" s="338" t="s">
        <v>70</v>
      </c>
      <c r="Y5" s="338"/>
      <c r="Z5" s="338"/>
      <c r="AA5" s="15" t="e">
        <f>P7/P6</f>
        <v>#DIV/0!</v>
      </c>
      <c r="AB5" s="8"/>
      <c r="AC5" s="8"/>
    </row>
    <row r="6" spans="2:29" ht="45" customHeight="1" x14ac:dyDescent="0.25">
      <c r="B6" s="148" t="s">
        <v>87</v>
      </c>
      <c r="C6" s="149"/>
      <c r="D6" s="149"/>
      <c r="E6" s="149"/>
      <c r="F6" s="307">
        <f>'1. Wzór wniosku z harmonogramem'!G6</f>
        <v>0</v>
      </c>
      <c r="G6" s="308"/>
      <c r="H6" s="308"/>
      <c r="I6" s="308"/>
      <c r="J6" s="308"/>
      <c r="K6" s="308"/>
      <c r="L6" s="308"/>
      <c r="M6" s="309"/>
      <c r="N6" s="100" t="str">
        <f>'1. Wzór wniosku z harmonogramem'!T4</f>
        <v/>
      </c>
      <c r="O6" s="16">
        <f>O4*24</f>
        <v>0</v>
      </c>
      <c r="P6" s="103">
        <f>SUBTOTAL(9,E10:E21,J10:J21)</f>
        <v>0</v>
      </c>
      <c r="Q6" s="337"/>
      <c r="V6" s="14"/>
      <c r="AA6" s="17" t="e">
        <f>IF(AA5&gt;836,"NIEPRAWIDŁOWA","PRAWIDŁOWA")</f>
        <v>#DIV/0!</v>
      </c>
      <c r="AB6" s="8"/>
      <c r="AC6" s="8"/>
    </row>
    <row r="7" spans="2:29" ht="45" customHeight="1" x14ac:dyDescent="0.25">
      <c r="B7" s="148" t="s">
        <v>8</v>
      </c>
      <c r="C7" s="149"/>
      <c r="D7" s="149"/>
      <c r="E7" s="149"/>
      <c r="F7" s="307">
        <f>'1. Wzór wniosku z harmonogramem'!G8</f>
        <v>0</v>
      </c>
      <c r="G7" s="308"/>
      <c r="H7" s="308"/>
      <c r="I7" s="308"/>
      <c r="J7" s="308"/>
      <c r="K7" s="308"/>
      <c r="L7" s="308"/>
      <c r="M7" s="309"/>
      <c r="N7" s="12" t="s">
        <v>15</v>
      </c>
      <c r="O7" s="46">
        <f>'1. Wzór wniosku z harmonogramem'!T5</f>
        <v>0</v>
      </c>
      <c r="P7" s="104">
        <f>K22</f>
        <v>0</v>
      </c>
      <c r="Q7" s="77">
        <f>IF(O7=0,0,ROUND(P7/O7,2))</f>
        <v>0</v>
      </c>
      <c r="S7" s="271" t="s">
        <v>67</v>
      </c>
      <c r="T7" s="271"/>
      <c r="U7" s="271"/>
      <c r="V7" s="272">
        <f>IF(V11=0,0,ROUND(E22/V11*O4,0))</f>
        <v>0</v>
      </c>
      <c r="AB7" s="8"/>
      <c r="AC7" s="8"/>
    </row>
    <row r="8" spans="2:29" ht="30.75" customHeight="1" x14ac:dyDescent="0.25">
      <c r="B8" s="302" t="s">
        <v>84</v>
      </c>
      <c r="C8" s="318"/>
      <c r="D8" s="318"/>
      <c r="E8" s="318"/>
      <c r="F8" s="318"/>
      <c r="G8" s="318"/>
      <c r="H8" s="318"/>
      <c r="I8" s="318"/>
      <c r="J8" s="318"/>
      <c r="K8" s="318"/>
      <c r="L8" s="312" t="s">
        <v>6</v>
      </c>
      <c r="M8" s="312"/>
      <c r="N8" s="312"/>
      <c r="O8" s="312"/>
      <c r="P8" s="312"/>
      <c r="Q8" s="313"/>
      <c r="S8" s="271"/>
      <c r="T8" s="271"/>
      <c r="U8" s="271"/>
      <c r="V8" s="272"/>
      <c r="X8" s="262" t="s">
        <v>79</v>
      </c>
      <c r="Y8" s="262"/>
      <c r="Z8" s="262"/>
      <c r="AA8" s="18">
        <v>836</v>
      </c>
      <c r="AB8" s="8"/>
      <c r="AC8" s="8"/>
    </row>
    <row r="9" spans="2:29" ht="135" customHeight="1" x14ac:dyDescent="0.25">
      <c r="B9" s="139" t="s">
        <v>0</v>
      </c>
      <c r="C9" s="166" t="s">
        <v>75</v>
      </c>
      <c r="D9" s="166"/>
      <c r="E9" s="45" t="s">
        <v>33</v>
      </c>
      <c r="F9" s="45" t="s">
        <v>15</v>
      </c>
      <c r="G9" s="45" t="s">
        <v>0</v>
      </c>
      <c r="H9" s="166" t="s">
        <v>75</v>
      </c>
      <c r="I9" s="166"/>
      <c r="J9" s="45" t="s">
        <v>33</v>
      </c>
      <c r="K9" s="45" t="s">
        <v>15</v>
      </c>
      <c r="L9" s="311" t="s">
        <v>34</v>
      </c>
      <c r="M9" s="311"/>
      <c r="N9" s="311"/>
      <c r="O9" s="311"/>
      <c r="P9" s="311"/>
      <c r="Q9" s="131"/>
      <c r="S9" s="273" t="s">
        <v>68</v>
      </c>
      <c r="T9" s="273"/>
      <c r="U9" s="273"/>
      <c r="V9" s="19">
        <f>IF(E22&lt;V11,V7,O4)</f>
        <v>0</v>
      </c>
      <c r="AB9" s="8"/>
      <c r="AC9" s="8"/>
    </row>
    <row r="10" spans="2:29" ht="27.75" customHeight="1" x14ac:dyDescent="0.25">
      <c r="B10" s="7">
        <v>1</v>
      </c>
      <c r="C10" s="310" t="str">
        <f>'1. Wzór wniosku z harmonogramem'!I13</f>
        <v/>
      </c>
      <c r="D10" s="310"/>
      <c r="E10" s="3"/>
      <c r="F10" s="40"/>
      <c r="G10" s="20">
        <v>13</v>
      </c>
      <c r="H10" s="310" t="str">
        <f>'1. Wzór wniosku z harmonogramem'!O13</f>
        <v/>
      </c>
      <c r="I10" s="310"/>
      <c r="J10" s="3"/>
      <c r="K10" s="40"/>
      <c r="L10" s="244" t="s">
        <v>4</v>
      </c>
      <c r="M10" s="244"/>
      <c r="N10" s="244"/>
      <c r="O10" s="244"/>
      <c r="P10" s="244"/>
      <c r="Q10" s="132" t="str">
        <f>IF(Q9=0,"",(Q9/(P6+J23)))</f>
        <v/>
      </c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</row>
    <row r="11" spans="2:29" ht="27.75" customHeight="1" x14ac:dyDescent="0.25">
      <c r="B11" s="7">
        <v>2</v>
      </c>
      <c r="C11" s="310" t="str">
        <f>'1. Wzór wniosku z harmonogramem'!I14</f>
        <v/>
      </c>
      <c r="D11" s="310"/>
      <c r="E11" s="3"/>
      <c r="F11" s="40"/>
      <c r="G11" s="20">
        <v>14</v>
      </c>
      <c r="H11" s="310" t="str">
        <f>'1. Wzór wniosku z harmonogramem'!O14</f>
        <v/>
      </c>
      <c r="I11" s="310"/>
      <c r="J11" s="3"/>
      <c r="K11" s="40"/>
      <c r="L11" s="226" t="s">
        <v>53</v>
      </c>
      <c r="M11" s="226"/>
      <c r="N11" s="226"/>
      <c r="O11" s="226"/>
      <c r="P11" s="226"/>
      <c r="Q11" s="227"/>
      <c r="S11" s="274" t="s">
        <v>80</v>
      </c>
      <c r="T11" s="275"/>
      <c r="U11" s="276"/>
      <c r="V11" s="98">
        <f>IF(V12="NIE",75%,0)</f>
        <v>0</v>
      </c>
      <c r="W11" s="21" t="e">
        <f>E22/V11*O4</f>
        <v>#DIV/0!</v>
      </c>
      <c r="X11" s="231" t="s">
        <v>81</v>
      </c>
      <c r="Y11" s="231"/>
      <c r="Z11" s="231"/>
      <c r="AA11" s="8"/>
      <c r="AB11" s="8"/>
      <c r="AC11" s="8"/>
    </row>
    <row r="12" spans="2:29" ht="27.75" customHeight="1" x14ac:dyDescent="0.25">
      <c r="B12" s="7">
        <v>3</v>
      </c>
      <c r="C12" s="310" t="str">
        <f>'1. Wzór wniosku z harmonogramem'!I15</f>
        <v/>
      </c>
      <c r="D12" s="310"/>
      <c r="E12" s="3"/>
      <c r="F12" s="40"/>
      <c r="G12" s="20">
        <v>15</v>
      </c>
      <c r="H12" s="310" t="str">
        <f>'1. Wzór wniosku z harmonogramem'!O15</f>
        <v/>
      </c>
      <c r="I12" s="310"/>
      <c r="J12" s="3"/>
      <c r="K12" s="40"/>
      <c r="L12" s="244" t="s">
        <v>10</v>
      </c>
      <c r="M12" s="244"/>
      <c r="N12" s="244"/>
      <c r="O12" s="244"/>
      <c r="P12" s="244"/>
      <c r="Q12" s="78"/>
      <c r="S12" s="274" t="s">
        <v>104</v>
      </c>
      <c r="T12" s="275"/>
      <c r="U12" s="275"/>
      <c r="V12" s="17" t="str">
        <f>'3. Wzór sprawozdania 12 msc'!P11</f>
        <v/>
      </c>
      <c r="W12" s="8"/>
      <c r="X12" s="8"/>
      <c r="Y12" s="8"/>
      <c r="Z12" s="8"/>
      <c r="AA12" s="8"/>
      <c r="AB12" s="8"/>
      <c r="AC12" s="8"/>
    </row>
    <row r="13" spans="2:29" ht="27.75" customHeight="1" x14ac:dyDescent="0.25">
      <c r="B13" s="7">
        <v>4</v>
      </c>
      <c r="C13" s="310" t="str">
        <f>'1. Wzór wniosku z harmonogramem'!I16</f>
        <v/>
      </c>
      <c r="D13" s="310"/>
      <c r="E13" s="3"/>
      <c r="F13" s="40"/>
      <c r="G13" s="20">
        <v>16</v>
      </c>
      <c r="H13" s="310" t="str">
        <f>'1. Wzór wniosku z harmonogramem'!O16</f>
        <v/>
      </c>
      <c r="I13" s="310"/>
      <c r="J13" s="3"/>
      <c r="K13" s="40"/>
      <c r="L13" s="226" t="s">
        <v>19</v>
      </c>
      <c r="M13" s="226"/>
      <c r="N13" s="226"/>
      <c r="O13" s="226"/>
      <c r="P13" s="226"/>
      <c r="Q13" s="227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</row>
    <row r="14" spans="2:29" ht="27.75" customHeight="1" x14ac:dyDescent="0.25">
      <c r="B14" s="7">
        <v>5</v>
      </c>
      <c r="C14" s="310" t="str">
        <f>'1. Wzór wniosku z harmonogramem'!I17</f>
        <v/>
      </c>
      <c r="D14" s="310"/>
      <c r="E14" s="3"/>
      <c r="F14" s="40"/>
      <c r="G14" s="20">
        <v>17</v>
      </c>
      <c r="H14" s="310" t="str">
        <f>'1. Wzór wniosku z harmonogramem'!O17</f>
        <v/>
      </c>
      <c r="I14" s="310"/>
      <c r="J14" s="3"/>
      <c r="K14" s="40"/>
      <c r="L14" s="226" t="s">
        <v>40</v>
      </c>
      <c r="M14" s="226"/>
      <c r="N14" s="226"/>
      <c r="O14" s="226"/>
      <c r="P14" s="226"/>
      <c r="Q14" s="227"/>
      <c r="S14" s="228"/>
      <c r="T14" s="228"/>
      <c r="U14" s="228"/>
      <c r="V14" s="229"/>
      <c r="W14" s="230"/>
      <c r="X14" s="8"/>
      <c r="Y14" s="8"/>
      <c r="Z14" s="8"/>
      <c r="AA14" s="8"/>
      <c r="AB14" s="8"/>
      <c r="AC14" s="8"/>
    </row>
    <row r="15" spans="2:29" ht="27.75" customHeight="1" x14ac:dyDescent="0.25">
      <c r="B15" s="7">
        <v>6</v>
      </c>
      <c r="C15" s="310" t="str">
        <f>'1. Wzór wniosku z harmonogramem'!I18</f>
        <v/>
      </c>
      <c r="D15" s="310"/>
      <c r="E15" s="3"/>
      <c r="F15" s="40"/>
      <c r="G15" s="20">
        <v>18</v>
      </c>
      <c r="H15" s="310" t="str">
        <f>'1. Wzór wniosku z harmonogramem'!O18</f>
        <v/>
      </c>
      <c r="I15" s="310"/>
      <c r="J15" s="3"/>
      <c r="K15" s="40"/>
      <c r="L15" s="244" t="s">
        <v>11</v>
      </c>
      <c r="M15" s="244"/>
      <c r="N15" s="244"/>
      <c r="O15" s="244"/>
      <c r="P15" s="244"/>
      <c r="Q15" s="245"/>
      <c r="S15" s="228"/>
      <c r="T15" s="228"/>
      <c r="U15" s="228"/>
      <c r="V15" s="230"/>
      <c r="W15" s="230"/>
      <c r="X15" s="8"/>
      <c r="Y15" s="8"/>
      <c r="Z15" s="8"/>
      <c r="AA15" s="8"/>
      <c r="AB15" s="8"/>
      <c r="AC15" s="8"/>
    </row>
    <row r="16" spans="2:29" ht="27.75" customHeight="1" x14ac:dyDescent="0.25">
      <c r="B16" s="7">
        <v>7</v>
      </c>
      <c r="C16" s="310" t="str">
        <f>'1. Wzór wniosku z harmonogramem'!I19</f>
        <v/>
      </c>
      <c r="D16" s="310"/>
      <c r="E16" s="3"/>
      <c r="F16" s="40"/>
      <c r="G16" s="20">
        <v>19</v>
      </c>
      <c r="H16" s="310" t="str">
        <f>'1. Wzór wniosku z harmonogramem'!O19</f>
        <v/>
      </c>
      <c r="I16" s="310"/>
      <c r="J16" s="3"/>
      <c r="K16" s="40"/>
      <c r="L16" s="332" t="s">
        <v>20</v>
      </c>
      <c r="M16" s="332"/>
      <c r="N16" s="332"/>
      <c r="O16" s="332"/>
      <c r="P16" s="332"/>
      <c r="Q16" s="333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</row>
    <row r="17" spans="2:29" ht="27.75" customHeight="1" x14ac:dyDescent="0.25">
      <c r="B17" s="7">
        <v>8</v>
      </c>
      <c r="C17" s="310" t="str">
        <f>'1. Wzór wniosku z harmonogramem'!I20</f>
        <v/>
      </c>
      <c r="D17" s="310"/>
      <c r="E17" s="3"/>
      <c r="F17" s="40"/>
      <c r="G17" s="20">
        <v>20</v>
      </c>
      <c r="H17" s="310" t="str">
        <f>'1. Wzór wniosku z harmonogramem'!O20</f>
        <v/>
      </c>
      <c r="I17" s="310"/>
      <c r="J17" s="3"/>
      <c r="K17" s="40"/>
      <c r="L17" s="332"/>
      <c r="M17" s="332"/>
      <c r="N17" s="332"/>
      <c r="O17" s="332"/>
      <c r="P17" s="332"/>
      <c r="Q17" s="333"/>
      <c r="S17" s="8" t="b">
        <f>O6-P6-J23-(K26*24)=0</f>
        <v>1</v>
      </c>
      <c r="T17" s="8"/>
      <c r="U17" s="8"/>
      <c r="V17" s="8"/>
      <c r="W17" s="8"/>
      <c r="X17" s="8"/>
      <c r="Y17" s="8"/>
      <c r="Z17" s="8"/>
      <c r="AA17" s="8"/>
      <c r="AB17" s="8"/>
      <c r="AC17" s="8"/>
    </row>
    <row r="18" spans="2:29" ht="27.75" customHeight="1" x14ac:dyDescent="0.25">
      <c r="B18" s="7">
        <v>9</v>
      </c>
      <c r="C18" s="310" t="str">
        <f>'1. Wzór wniosku z harmonogramem'!I21</f>
        <v/>
      </c>
      <c r="D18" s="310"/>
      <c r="E18" s="3"/>
      <c r="F18" s="40"/>
      <c r="G18" s="20">
        <v>21</v>
      </c>
      <c r="H18" s="310" t="str">
        <f>'1. Wzór wniosku z harmonogramem'!O21</f>
        <v/>
      </c>
      <c r="I18" s="310"/>
      <c r="J18" s="3"/>
      <c r="K18" s="40"/>
      <c r="L18" s="244" t="s">
        <v>62</v>
      </c>
      <c r="M18" s="244"/>
      <c r="N18" s="244"/>
      <c r="O18" s="244"/>
      <c r="P18" s="244"/>
      <c r="Q18" s="245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</row>
    <row r="19" spans="2:29" ht="27.75" customHeight="1" x14ac:dyDescent="0.25">
      <c r="B19" s="7">
        <v>10</v>
      </c>
      <c r="C19" s="310" t="str">
        <f>'1. Wzór wniosku z harmonogramem'!I22</f>
        <v/>
      </c>
      <c r="D19" s="310"/>
      <c r="E19" s="3"/>
      <c r="F19" s="40"/>
      <c r="G19" s="20">
        <v>22</v>
      </c>
      <c r="H19" s="310" t="str">
        <f>'1. Wzór wniosku z harmonogramem'!O22</f>
        <v/>
      </c>
      <c r="I19" s="310"/>
      <c r="J19" s="3"/>
      <c r="K19" s="40"/>
      <c r="L19" s="244"/>
      <c r="M19" s="244"/>
      <c r="N19" s="244"/>
      <c r="O19" s="244"/>
      <c r="P19" s="244"/>
      <c r="Q19" s="245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</row>
    <row r="20" spans="2:29" ht="27.75" customHeight="1" x14ac:dyDescent="0.25">
      <c r="B20" s="7">
        <v>11</v>
      </c>
      <c r="C20" s="310" t="str">
        <f>'1. Wzór wniosku z harmonogramem'!I23</f>
        <v/>
      </c>
      <c r="D20" s="310"/>
      <c r="E20" s="3"/>
      <c r="F20" s="40"/>
      <c r="G20" s="20">
        <v>23</v>
      </c>
      <c r="H20" s="310" t="str">
        <f>'1. Wzór wniosku z harmonogramem'!O23</f>
        <v/>
      </c>
      <c r="I20" s="310"/>
      <c r="J20" s="3"/>
      <c r="K20" s="40"/>
      <c r="L20" s="244" t="s">
        <v>52</v>
      </c>
      <c r="M20" s="244"/>
      <c r="N20" s="244"/>
      <c r="O20" s="244"/>
      <c r="P20" s="244"/>
      <c r="Q20" s="245"/>
      <c r="S20" s="239" t="s">
        <v>82</v>
      </c>
      <c r="T20" s="240"/>
      <c r="U20" s="241"/>
      <c r="V20" s="242">
        <f>P6*AA8</f>
        <v>0</v>
      </c>
      <c r="W20" s="243"/>
    </row>
    <row r="21" spans="2:29" ht="27.75" customHeight="1" x14ac:dyDescent="0.25">
      <c r="B21" s="7">
        <v>12</v>
      </c>
      <c r="C21" s="310" t="str">
        <f>'1. Wzór wniosku z harmonogramem'!I24</f>
        <v/>
      </c>
      <c r="D21" s="310"/>
      <c r="E21" s="3"/>
      <c r="F21" s="40"/>
      <c r="G21" s="20">
        <v>24</v>
      </c>
      <c r="H21" s="310" t="str">
        <f>'1. Wzór wniosku z harmonogramem'!O24</f>
        <v/>
      </c>
      <c r="I21" s="310"/>
      <c r="J21" s="3"/>
      <c r="K21" s="40"/>
      <c r="L21" s="244"/>
      <c r="M21" s="244"/>
      <c r="N21" s="244"/>
      <c r="O21" s="244"/>
      <c r="P21" s="244"/>
      <c r="Q21" s="245"/>
      <c r="S21" s="246" t="s">
        <v>83</v>
      </c>
      <c r="T21" s="246"/>
      <c r="U21" s="246"/>
      <c r="V21" s="246">
        <f>V20-K22</f>
        <v>0</v>
      </c>
      <c r="W21" s="246"/>
    </row>
    <row r="22" spans="2:29" ht="39.75" customHeight="1" x14ac:dyDescent="0.25">
      <c r="B22" s="302" t="s">
        <v>78</v>
      </c>
      <c r="C22" s="318"/>
      <c r="D22" s="318"/>
      <c r="E22" s="93">
        <f>IF(O4=0,0,K28/O4)</f>
        <v>0</v>
      </c>
      <c r="F22" s="318" t="s">
        <v>86</v>
      </c>
      <c r="G22" s="318"/>
      <c r="H22" s="318"/>
      <c r="I22" s="318"/>
      <c r="J22" s="318"/>
      <c r="K22" s="41">
        <f>SUBTOTAL(9,F10:F21,K10:K21)</f>
        <v>0</v>
      </c>
      <c r="L22" s="244" t="s">
        <v>96</v>
      </c>
      <c r="M22" s="244"/>
      <c r="N22" s="244"/>
      <c r="O22" s="244"/>
      <c r="P22" s="244"/>
      <c r="Q22" s="245"/>
    </row>
    <row r="23" spans="2:29" ht="31.5" customHeight="1" x14ac:dyDescent="0.25">
      <c r="B23" s="302" t="s">
        <v>101</v>
      </c>
      <c r="C23" s="318"/>
      <c r="D23" s="318"/>
      <c r="E23" s="318"/>
      <c r="F23" s="318"/>
      <c r="G23" s="318"/>
      <c r="H23" s="318"/>
      <c r="I23" s="318"/>
      <c r="J23" s="62">
        <f>O6-P6-(K26*24)</f>
        <v>0</v>
      </c>
      <c r="K23" s="63">
        <f>J23*AA8</f>
        <v>0</v>
      </c>
      <c r="L23" s="226" t="s">
        <v>65</v>
      </c>
      <c r="M23" s="226"/>
      <c r="N23" s="226"/>
      <c r="O23" s="226"/>
      <c r="P23" s="226"/>
      <c r="Q23" s="227"/>
    </row>
    <row r="24" spans="2:29" ht="31.5" customHeight="1" x14ac:dyDescent="0.25">
      <c r="B24" s="330" t="s">
        <v>103</v>
      </c>
      <c r="C24" s="331"/>
      <c r="D24" s="331"/>
      <c r="E24" s="331"/>
      <c r="F24" s="331"/>
      <c r="G24" s="331"/>
      <c r="H24" s="331"/>
      <c r="I24" s="331"/>
      <c r="J24" s="331"/>
      <c r="K24" s="48">
        <f>K22+K23</f>
        <v>0</v>
      </c>
      <c r="L24" s="226"/>
      <c r="M24" s="226"/>
      <c r="N24" s="226"/>
      <c r="O24" s="226"/>
      <c r="P24" s="226"/>
      <c r="Q24" s="227"/>
    </row>
    <row r="25" spans="2:29" ht="31.5" customHeight="1" x14ac:dyDescent="0.25">
      <c r="B25" s="314" t="s">
        <v>98</v>
      </c>
      <c r="C25" s="315"/>
      <c r="D25" s="315"/>
      <c r="E25" s="315"/>
      <c r="F25" s="315"/>
      <c r="G25" s="315"/>
      <c r="H25" s="315"/>
      <c r="I25" s="315"/>
      <c r="J25" s="315"/>
      <c r="K25" s="61">
        <f>IF(E22&lt;V11,ROUND(E22/V11*O4,0),O4)</f>
        <v>0</v>
      </c>
      <c r="L25" s="226" t="s">
        <v>89</v>
      </c>
      <c r="M25" s="226"/>
      <c r="N25" s="226"/>
      <c r="O25" s="226"/>
      <c r="P25" s="226"/>
      <c r="Q25" s="227"/>
    </row>
    <row r="26" spans="2:29" ht="31.5" customHeight="1" x14ac:dyDescent="0.25">
      <c r="B26" s="314" t="s">
        <v>90</v>
      </c>
      <c r="C26" s="315"/>
      <c r="D26" s="315"/>
      <c r="E26" s="315"/>
      <c r="F26" s="315"/>
      <c r="G26" s="315"/>
      <c r="H26" s="315"/>
      <c r="I26" s="315"/>
      <c r="J26" s="315"/>
      <c r="K26" s="61">
        <f>O4-K25</f>
        <v>0</v>
      </c>
      <c r="L26" s="319" t="s">
        <v>94</v>
      </c>
      <c r="M26" s="320"/>
      <c r="N26" s="320"/>
      <c r="O26" s="320"/>
      <c r="P26" s="320"/>
      <c r="Q26" s="321"/>
    </row>
    <row r="27" spans="2:29" ht="31.5" customHeight="1" x14ac:dyDescent="0.25">
      <c r="B27" s="316" t="s">
        <v>108</v>
      </c>
      <c r="C27" s="317"/>
      <c r="D27" s="317"/>
      <c r="E27" s="317"/>
      <c r="F27" s="317"/>
      <c r="G27" s="317"/>
      <c r="H27" s="317"/>
      <c r="I27" s="317"/>
      <c r="J27" s="317"/>
      <c r="K27" s="48">
        <f>K26*24*AA8</f>
        <v>0</v>
      </c>
      <c r="L27" s="322"/>
      <c r="M27" s="323"/>
      <c r="N27" s="323"/>
      <c r="O27" s="323"/>
      <c r="P27" s="323"/>
      <c r="Q27" s="324"/>
    </row>
    <row r="28" spans="2:29" ht="31.5" customHeight="1" thickBot="1" x14ac:dyDescent="0.3">
      <c r="B28" s="328" t="s">
        <v>100</v>
      </c>
      <c r="C28" s="329"/>
      <c r="D28" s="329"/>
      <c r="E28" s="329"/>
      <c r="F28" s="329"/>
      <c r="G28" s="329"/>
      <c r="H28" s="329"/>
      <c r="I28" s="329"/>
      <c r="J28" s="329"/>
      <c r="K28" s="81">
        <f>IF(O4=0,0,ROUND(SUM(E10:E21,J10:J21)/24,0))</f>
        <v>0</v>
      </c>
      <c r="L28" s="325"/>
      <c r="M28" s="326"/>
      <c r="N28" s="326"/>
      <c r="O28" s="326"/>
      <c r="P28" s="326"/>
      <c r="Q28" s="327"/>
    </row>
    <row r="29" spans="2:29" ht="23.45" customHeight="1" x14ac:dyDescent="0.25"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</row>
    <row r="30" spans="2:29" ht="37.9" customHeight="1" x14ac:dyDescent="0.25">
      <c r="B30" s="340" t="s">
        <v>61</v>
      </c>
      <c r="C30" s="340"/>
      <c r="D30" s="340"/>
      <c r="E30" s="340"/>
      <c r="F30" s="340"/>
      <c r="G30" s="9"/>
      <c r="H30" s="9"/>
      <c r="I30" s="9"/>
      <c r="J30" s="9"/>
      <c r="K30" s="9"/>
      <c r="L30" s="9"/>
      <c r="M30" s="9"/>
      <c r="N30" s="9"/>
      <c r="O30" s="340" t="s">
        <v>73</v>
      </c>
      <c r="P30" s="340"/>
      <c r="Q30" s="340"/>
    </row>
    <row r="31" spans="2:29" ht="15.75" x14ac:dyDescent="0.25">
      <c r="B31" s="339" t="s">
        <v>28</v>
      </c>
      <c r="C31" s="339"/>
      <c r="D31" s="339"/>
      <c r="E31" s="339"/>
      <c r="F31" s="339"/>
      <c r="G31" s="9"/>
      <c r="H31" s="9"/>
      <c r="I31" s="9"/>
      <c r="J31" s="9"/>
      <c r="K31" s="9"/>
      <c r="L31" s="9"/>
      <c r="M31" s="9"/>
      <c r="N31" s="9"/>
      <c r="O31" s="9"/>
      <c r="P31" s="22" t="s">
        <v>18</v>
      </c>
      <c r="Q31" s="9"/>
    </row>
  </sheetData>
  <sheetProtection algorithmName="SHA-512" hashValue="5MO2f3BANVEYdF6whIjXRNr1UL61s1rswKhs9SvvNkdyqApDVXIeCYEcnDCb78jNlpsdxeHcWP3IG4FbwozLaA==" saltValue="4ctdhp/QECJ92yiukc4ZJw==" spinCount="100000" sheet="1" objects="1" scenarios="1"/>
  <mergeCells count="79">
    <mergeCell ref="X5:Z5"/>
    <mergeCell ref="S7:U8"/>
    <mergeCell ref="V7:V8"/>
    <mergeCell ref="B31:F31"/>
    <mergeCell ref="B7:E7"/>
    <mergeCell ref="B30:F30"/>
    <mergeCell ref="B23:I23"/>
    <mergeCell ref="L12:P12"/>
    <mergeCell ref="L13:Q13"/>
    <mergeCell ref="S5:U5"/>
    <mergeCell ref="C10:D10"/>
    <mergeCell ref="C11:D11"/>
    <mergeCell ref="C12:D12"/>
    <mergeCell ref="C13:D13"/>
    <mergeCell ref="S9:U9"/>
    <mergeCell ref="O30:Q30"/>
    <mergeCell ref="L18:Q19"/>
    <mergeCell ref="L22:Q22"/>
    <mergeCell ref="L14:Q14"/>
    <mergeCell ref="L15:Q15"/>
    <mergeCell ref="B2:Q2"/>
    <mergeCell ref="B3:Q3"/>
    <mergeCell ref="B4:E4"/>
    <mergeCell ref="B5:E5"/>
    <mergeCell ref="B6:E6"/>
    <mergeCell ref="Q5:Q6"/>
    <mergeCell ref="H13:I13"/>
    <mergeCell ref="H14:I14"/>
    <mergeCell ref="H15:I15"/>
    <mergeCell ref="H16:I16"/>
    <mergeCell ref="H17:I17"/>
    <mergeCell ref="H18:I18"/>
    <mergeCell ref="H19:I19"/>
    <mergeCell ref="H20:I20"/>
    <mergeCell ref="C14:D14"/>
    <mergeCell ref="C15:D15"/>
    <mergeCell ref="C16:D16"/>
    <mergeCell ref="C17:D17"/>
    <mergeCell ref="C18:D18"/>
    <mergeCell ref="X8:Z8"/>
    <mergeCell ref="B24:J24"/>
    <mergeCell ref="S11:U11"/>
    <mergeCell ref="X11:Z11"/>
    <mergeCell ref="L20:Q21"/>
    <mergeCell ref="L16:Q17"/>
    <mergeCell ref="S14:U15"/>
    <mergeCell ref="V14:W15"/>
    <mergeCell ref="S20:U20"/>
    <mergeCell ref="B8:K8"/>
    <mergeCell ref="H9:I9"/>
    <mergeCell ref="C9:D9"/>
    <mergeCell ref="C19:D19"/>
    <mergeCell ref="C20:D20"/>
    <mergeCell ref="C21:D21"/>
    <mergeCell ref="H10:I10"/>
    <mergeCell ref="V20:W20"/>
    <mergeCell ref="S21:U21"/>
    <mergeCell ref="V21:W21"/>
    <mergeCell ref="B26:J26"/>
    <mergeCell ref="B27:J27"/>
    <mergeCell ref="L23:Q24"/>
    <mergeCell ref="B22:D22"/>
    <mergeCell ref="F22:J22"/>
    <mergeCell ref="H21:I21"/>
    <mergeCell ref="L25:Q25"/>
    <mergeCell ref="L26:Q28"/>
    <mergeCell ref="B28:J28"/>
    <mergeCell ref="B25:J25"/>
    <mergeCell ref="S12:U12"/>
    <mergeCell ref="F4:M4"/>
    <mergeCell ref="F5:M5"/>
    <mergeCell ref="F6:M6"/>
    <mergeCell ref="F7:M7"/>
    <mergeCell ref="H11:I11"/>
    <mergeCell ref="H12:I12"/>
    <mergeCell ref="L9:P9"/>
    <mergeCell ref="L11:Q11"/>
    <mergeCell ref="L8:Q8"/>
    <mergeCell ref="L10:P10"/>
  </mergeCells>
  <conditionalFormatting sqref="B8 L8">
    <cfRule type="expression" dxfId="10" priority="30">
      <formula>ISERROR(B8)</formula>
    </cfRule>
  </conditionalFormatting>
  <conditionalFormatting sqref="O7">
    <cfRule type="expression" dxfId="9" priority="12">
      <formula>ISERROR(O7)</formula>
    </cfRule>
  </conditionalFormatting>
  <conditionalFormatting sqref="Q5 B4:B6 O5:P6">
    <cfRule type="expression" dxfId="8" priority="32">
      <formula>ISERROR(B4)</formula>
    </cfRule>
  </conditionalFormatting>
  <conditionalFormatting sqref="Q5">
    <cfRule type="cellIs" dxfId="7" priority="8" operator="lessThan">
      <formula>0.8</formula>
    </cfRule>
  </conditionalFormatting>
  <conditionalFormatting sqref="Q7">
    <cfRule type="expression" dxfId="6" priority="14">
      <formula>ISERROR(Q7)</formula>
    </cfRule>
  </conditionalFormatting>
  <conditionalFormatting sqref="E22">
    <cfRule type="cellIs" dxfId="5" priority="5" operator="lessThan">
      <formula>$V$11</formula>
    </cfRule>
  </conditionalFormatting>
  <conditionalFormatting sqref="K26:K27">
    <cfRule type="cellIs" dxfId="4" priority="4" operator="greaterThan">
      <formula>0</formula>
    </cfRule>
  </conditionalFormatting>
  <conditionalFormatting sqref="N7">
    <cfRule type="expression" dxfId="3" priority="2">
      <formula>ISERROR(N7)</formula>
    </cfRule>
  </conditionalFormatting>
  <dataValidations xWindow="878" yWindow="438" count="5">
    <dataValidation allowBlank="1" showInputMessage="1" showErrorMessage="1" prompt="Proszę o wypełnianie komórek zaznaczonych wyłącznie kolorem niebieskim. " sqref="Q12 L25:Q25 L9:Q9 L11:Q11 L13:Q14" xr:uid="{00000000-0002-0000-0300-000000000000}"/>
    <dataValidation allowBlank="1" showInputMessage="1" showErrorMessage="1" prompt="Od liczby utworzonych miejsc opieki należy odjąć liczbę miejsc nieosiągniętą we wskaźniku w sprawozdaniu dla 12 msc i pomnożyć przez 24 miesiące" sqref="O6" xr:uid="{00000000-0002-0000-0300-000001000000}"/>
    <dataValidation allowBlank="1" showErrorMessage="1" prompt="Od liczby utworzonych miejsc opieki należy odjąć liczbę miejsc nieosiągniętą we wskaźniku w sprawozdaniu dla 12 msc i pomnożyć przez 24 miesiące" sqref="N6" xr:uid="{00000000-0002-0000-0300-000002000000}"/>
    <dataValidation allowBlank="1" showInputMessage="1" showErrorMessage="1" prompt="Proszę o podanie otrzymanej kwoty na funkcjonowanie na okres 24 msc" sqref="O7" xr:uid="{00000000-0002-0000-0300-000003000000}"/>
    <dataValidation type="whole" operator="lessThanOrEqual" allowBlank="1" showInputMessage="1" showErrorMessage="1" prompt="Proszę o wypełnianie komórek zaznaczonych wyłącznie kolorem niebieskim. " sqref="E10:E21 J10:J21" xr:uid="{00000000-0002-0000-0300-000004000000}">
      <formula1>$O$4</formula1>
    </dataValidation>
  </dataValidations>
  <printOptions horizontalCentered="1" verticalCentered="1"/>
  <pageMargins left="0.23622047244094491" right="0.23622047244094491" top="1.0236220472440944" bottom="0.70866141732283472" header="0.31496062992125984" footer="0.31496062992125984"/>
  <pageSetup paperSize="9" scale="45" orientation="landscape" blackAndWhite="1" r:id="rId1"/>
  <headerFooter>
    <oddHeader>&amp;C&amp;G&amp;R&amp;"-,Pogrubiony"&amp;13Załącznik nr 4 do umowy
&amp;"-,Pogrubiona kursywa"Wzór sprawozdania za drugi okres
 24 miesięcy funkcjonowania</oddHeader>
  </headerFooter>
  <rowBreaks count="1" manualBreakCount="1">
    <brk id="29" min="1" max="17" man="1"/>
  </rowBreaks>
  <colBreaks count="1" manualBreakCount="1">
    <brk id="14" min="1" max="30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T29"/>
  <sheetViews>
    <sheetView showGridLines="0" view="pageBreakPreview" zoomScale="70" zoomScaleNormal="40" zoomScaleSheetLayoutView="70" workbookViewId="0">
      <selection activeCell="I41" sqref="I41"/>
    </sheetView>
  </sheetViews>
  <sheetFormatPr defaultColWidth="8.85546875" defaultRowHeight="15" x14ac:dyDescent="0.25"/>
  <cols>
    <col min="1" max="1" width="3" style="4" customWidth="1"/>
    <col min="2" max="2" width="8.5703125" style="4" customWidth="1"/>
    <col min="3" max="3" width="20.140625" style="4" customWidth="1"/>
    <col min="4" max="4" width="26.28515625" style="4" customWidth="1"/>
    <col min="5" max="5" width="8.5703125" style="4" customWidth="1"/>
    <col min="6" max="6" width="20" style="4" customWidth="1"/>
    <col min="7" max="7" width="26.28515625" style="4" customWidth="1"/>
    <col min="8" max="8" width="8.5703125" style="4" customWidth="1"/>
    <col min="9" max="9" width="46.28515625" style="4" customWidth="1"/>
    <col min="10" max="10" width="27.85546875" style="4" customWidth="1"/>
    <col min="11" max="11" width="24.28515625" style="4" customWidth="1"/>
    <col min="12" max="16" width="8.85546875" style="4"/>
    <col min="17" max="17" width="9.5703125" style="4" bestFit="1" customWidth="1"/>
    <col min="18" max="16384" width="8.85546875" style="4"/>
  </cols>
  <sheetData>
    <row r="1" spans="2:20" ht="9" customHeight="1" thickBot="1" x14ac:dyDescent="0.3"/>
    <row r="2" spans="2:20" ht="45" customHeight="1" x14ac:dyDescent="0.25">
      <c r="B2" s="334" t="str">
        <f>'1. Wzór wniosku z harmonogramem'!B2:T2</f>
        <v>Program rozwoju instytucji opieki nad dziećmi w wieku do lat 3 Aktywny Maluch 2022–2029</v>
      </c>
      <c r="C2" s="335"/>
      <c r="D2" s="335"/>
      <c r="E2" s="335"/>
      <c r="F2" s="335"/>
      <c r="G2" s="335"/>
      <c r="H2" s="335"/>
      <c r="I2" s="335"/>
      <c r="J2" s="335"/>
      <c r="K2" s="336"/>
    </row>
    <row r="3" spans="2:20" ht="51" customHeight="1" x14ac:dyDescent="0.25">
      <c r="B3" s="256" t="s">
        <v>35</v>
      </c>
      <c r="C3" s="257"/>
      <c r="D3" s="257"/>
      <c r="E3" s="257"/>
      <c r="F3" s="257"/>
      <c r="G3" s="257"/>
      <c r="H3" s="257"/>
      <c r="I3" s="257"/>
      <c r="J3" s="370"/>
      <c r="K3" s="258"/>
    </row>
    <row r="4" spans="2:20" ht="46.5" customHeight="1" x14ac:dyDescent="0.25">
      <c r="B4" s="371" t="s">
        <v>1</v>
      </c>
      <c r="C4" s="182"/>
      <c r="D4" s="183"/>
      <c r="E4" s="308">
        <f>'1. Wzór wniosku z harmonogramem'!$G$4</f>
        <v>0</v>
      </c>
      <c r="F4" s="308"/>
      <c r="G4" s="308"/>
      <c r="H4" s="308"/>
      <c r="I4" s="308"/>
      <c r="J4" s="133" t="s">
        <v>88</v>
      </c>
      <c r="K4" s="134" t="str">
        <f>IF('1. Wzór wniosku z harmonogramem'!T6="","",EOMONTH('1. Wzór wniosku z harmonogramem'!T6,35)+1)</f>
        <v/>
      </c>
    </row>
    <row r="5" spans="2:20" ht="46.5" customHeight="1" x14ac:dyDescent="0.25">
      <c r="B5" s="371" t="s">
        <v>2</v>
      </c>
      <c r="C5" s="182"/>
      <c r="D5" s="183"/>
      <c r="E5" s="259">
        <f>'1. Wzór wniosku z harmonogramem'!$G$5</f>
        <v>0</v>
      </c>
      <c r="F5" s="259"/>
      <c r="G5" s="259"/>
      <c r="H5" s="259"/>
      <c r="I5" s="307"/>
      <c r="J5" s="133" t="s">
        <v>9</v>
      </c>
      <c r="K5" s="135">
        <f>'1. Wzór wniosku z harmonogramem'!M6</f>
        <v>0</v>
      </c>
    </row>
    <row r="6" spans="2:20" ht="46.5" customHeight="1" x14ac:dyDescent="0.25">
      <c r="B6" s="148" t="s">
        <v>7</v>
      </c>
      <c r="C6" s="149"/>
      <c r="D6" s="149"/>
      <c r="E6" s="259">
        <f>'1. Wzór wniosku z harmonogramem'!$G$6</f>
        <v>0</v>
      </c>
      <c r="F6" s="259"/>
      <c r="G6" s="259"/>
      <c r="H6" s="259"/>
      <c r="I6" s="259"/>
      <c r="J6" s="136" t="s">
        <v>74</v>
      </c>
      <c r="K6" s="137">
        <f>G23</f>
        <v>0</v>
      </c>
      <c r="M6" s="358" t="s">
        <v>80</v>
      </c>
      <c r="N6" s="358"/>
      <c r="O6" s="358"/>
      <c r="P6" s="5">
        <f>IF(K8="NIE",60%,0)</f>
        <v>0</v>
      </c>
      <c r="Q6" s="6" t="e">
        <f>G25/P6*K5</f>
        <v>#DIV/0!</v>
      </c>
      <c r="R6" s="231" t="s">
        <v>81</v>
      </c>
      <c r="S6" s="231"/>
      <c r="T6" s="231"/>
    </row>
    <row r="7" spans="2:20" ht="46.5" customHeight="1" x14ac:dyDescent="0.25">
      <c r="B7" s="148" t="s">
        <v>8</v>
      </c>
      <c r="C7" s="149"/>
      <c r="D7" s="149"/>
      <c r="E7" s="372">
        <f>'1. Wzór wniosku z harmonogramem'!$G$8</f>
        <v>0</v>
      </c>
      <c r="F7" s="372"/>
      <c r="G7" s="372"/>
      <c r="H7" s="372"/>
      <c r="I7" s="373"/>
      <c r="J7" s="136" t="s">
        <v>55</v>
      </c>
      <c r="K7" s="138">
        <f>$K$5*24</f>
        <v>0</v>
      </c>
    </row>
    <row r="8" spans="2:20" ht="46.5" customHeight="1" x14ac:dyDescent="0.25">
      <c r="B8" s="148" t="s">
        <v>38</v>
      </c>
      <c r="C8" s="149"/>
      <c r="D8" s="149"/>
      <c r="E8" s="94" t="s">
        <v>113</v>
      </c>
      <c r="F8" s="348" t="str">
        <f>$K$4</f>
        <v/>
      </c>
      <c r="G8" s="349"/>
      <c r="H8" s="94" t="s">
        <v>39</v>
      </c>
      <c r="I8" s="92" t="str">
        <f>IF(F8="","",EOMONTH(F8,23))</f>
        <v/>
      </c>
      <c r="J8" s="100" t="s">
        <v>104</v>
      </c>
      <c r="K8" s="100" t="str">
        <f>'1. Wzór wniosku z harmonogramem'!$T$4</f>
        <v/>
      </c>
    </row>
    <row r="9" spans="2:20" ht="30.75" customHeight="1" x14ac:dyDescent="0.25">
      <c r="B9" s="377" t="s">
        <v>37</v>
      </c>
      <c r="C9" s="378"/>
      <c r="D9" s="379"/>
      <c r="E9" s="380" t="s">
        <v>115</v>
      </c>
      <c r="F9" s="378"/>
      <c r="G9" s="379"/>
      <c r="H9" s="374" t="s">
        <v>6</v>
      </c>
      <c r="I9" s="375"/>
      <c r="J9" s="375"/>
      <c r="K9" s="376"/>
    </row>
    <row r="10" spans="2:20" ht="150" x14ac:dyDescent="0.25">
      <c r="B10" s="106" t="s">
        <v>0</v>
      </c>
      <c r="C10" s="119" t="s">
        <v>75</v>
      </c>
      <c r="D10" s="116" t="s">
        <v>33</v>
      </c>
      <c r="E10" s="107" t="s">
        <v>0</v>
      </c>
      <c r="F10" s="119" t="s">
        <v>75</v>
      </c>
      <c r="G10" s="116" t="s">
        <v>33</v>
      </c>
      <c r="H10" s="361" t="s">
        <v>57</v>
      </c>
      <c r="I10" s="362"/>
      <c r="J10" s="362"/>
      <c r="K10" s="363"/>
    </row>
    <row r="11" spans="2:20" ht="40.5" customHeight="1" x14ac:dyDescent="0.25">
      <c r="B11" s="7">
        <v>1</v>
      </c>
      <c r="C11" s="118" t="str">
        <f>IF(K4="","",PROPER((TEXT((EOMONTH(K4,0)),"mmmm rrrr"))))</f>
        <v/>
      </c>
      <c r="D11" s="3"/>
      <c r="E11" s="20">
        <v>13</v>
      </c>
      <c r="F11" s="118" t="str">
        <f>IF(C22="","",PROPER((TEXT((EOMONTH(C22,1)),"mmmm rrrr"))))</f>
        <v/>
      </c>
      <c r="G11" s="3"/>
      <c r="H11" s="361" t="s">
        <v>64</v>
      </c>
      <c r="I11" s="362"/>
      <c r="J11" s="362"/>
      <c r="K11" s="363"/>
    </row>
    <row r="12" spans="2:20" ht="40.5" customHeight="1" x14ac:dyDescent="0.25">
      <c r="B12" s="7">
        <v>2</v>
      </c>
      <c r="C12" s="118" t="str">
        <f>IF(C11="","",PROPER((TEXT((EOMONTH(C11,1)),"mmmm rrrr"))))</f>
        <v/>
      </c>
      <c r="D12" s="3"/>
      <c r="E12" s="20">
        <v>14</v>
      </c>
      <c r="F12" s="118" t="str">
        <f>IF(F11="","",PROPER((TEXT((EOMONTH(F11,1)),"mmmm rrrr"))))</f>
        <v/>
      </c>
      <c r="G12" s="3"/>
      <c r="H12" s="361" t="s">
        <v>58</v>
      </c>
      <c r="I12" s="362"/>
      <c r="J12" s="362"/>
      <c r="K12" s="363"/>
    </row>
    <row r="13" spans="2:20" ht="40.5" customHeight="1" x14ac:dyDescent="0.25">
      <c r="B13" s="7">
        <v>3</v>
      </c>
      <c r="C13" s="118" t="str">
        <f t="shared" ref="C13:C22" si="0">IF(C12="","",PROPER((TEXT((EOMONTH(C12,1)),"mmmm rrrr"))))</f>
        <v/>
      </c>
      <c r="D13" s="3"/>
      <c r="E13" s="20">
        <v>15</v>
      </c>
      <c r="F13" s="118" t="str">
        <f t="shared" ref="F13:F21" si="1">IF(F12="","",PROPER((TEXT((EOMONTH(F12,1)),"mmmm rrrr"))))</f>
        <v/>
      </c>
      <c r="G13" s="3"/>
      <c r="H13" s="361" t="s">
        <v>59</v>
      </c>
      <c r="I13" s="362"/>
      <c r="J13" s="362"/>
      <c r="K13" s="363"/>
    </row>
    <row r="14" spans="2:20" ht="40.5" customHeight="1" x14ac:dyDescent="0.25">
      <c r="B14" s="7">
        <v>4</v>
      </c>
      <c r="C14" s="118" t="str">
        <f t="shared" si="0"/>
        <v/>
      </c>
      <c r="D14" s="3"/>
      <c r="E14" s="20">
        <v>16</v>
      </c>
      <c r="F14" s="118" t="str">
        <f t="shared" si="1"/>
        <v/>
      </c>
      <c r="G14" s="3"/>
      <c r="H14" s="364" t="s">
        <v>60</v>
      </c>
      <c r="I14" s="365"/>
      <c r="J14" s="365"/>
      <c r="K14" s="366"/>
    </row>
    <row r="15" spans="2:20" ht="40.5" customHeight="1" x14ac:dyDescent="0.25">
      <c r="B15" s="7">
        <v>5</v>
      </c>
      <c r="C15" s="118" t="str">
        <f t="shared" si="0"/>
        <v/>
      </c>
      <c r="D15" s="3"/>
      <c r="E15" s="20">
        <v>17</v>
      </c>
      <c r="F15" s="118" t="str">
        <f t="shared" si="1"/>
        <v/>
      </c>
      <c r="G15" s="3"/>
      <c r="H15" s="367"/>
      <c r="I15" s="368"/>
      <c r="J15" s="368"/>
      <c r="K15" s="369"/>
    </row>
    <row r="16" spans="2:20" ht="40.5" customHeight="1" x14ac:dyDescent="0.25">
      <c r="B16" s="7">
        <v>6</v>
      </c>
      <c r="C16" s="118" t="str">
        <f t="shared" si="0"/>
        <v/>
      </c>
      <c r="D16" s="3"/>
      <c r="E16" s="20">
        <v>18</v>
      </c>
      <c r="F16" s="118" t="str">
        <f t="shared" si="1"/>
        <v/>
      </c>
      <c r="G16" s="3"/>
      <c r="H16" s="233" t="s">
        <v>63</v>
      </c>
      <c r="I16" s="234"/>
      <c r="J16" s="234"/>
      <c r="K16" s="235"/>
    </row>
    <row r="17" spans="2:11" ht="40.5" customHeight="1" x14ac:dyDescent="0.25">
      <c r="B17" s="7">
        <v>7</v>
      </c>
      <c r="C17" s="118" t="str">
        <f t="shared" si="0"/>
        <v/>
      </c>
      <c r="D17" s="3"/>
      <c r="E17" s="20">
        <v>19</v>
      </c>
      <c r="F17" s="118" t="str">
        <f t="shared" si="1"/>
        <v/>
      </c>
      <c r="G17" s="3"/>
      <c r="H17" s="236"/>
      <c r="I17" s="237"/>
      <c r="J17" s="237"/>
      <c r="K17" s="238"/>
    </row>
    <row r="18" spans="2:11" ht="40.5" customHeight="1" x14ac:dyDescent="0.25">
      <c r="B18" s="7">
        <v>8</v>
      </c>
      <c r="C18" s="118" t="str">
        <f t="shared" si="0"/>
        <v/>
      </c>
      <c r="D18" s="3"/>
      <c r="E18" s="20">
        <v>20</v>
      </c>
      <c r="F18" s="118" t="str">
        <f t="shared" si="1"/>
        <v/>
      </c>
      <c r="G18" s="3"/>
      <c r="H18" s="359" t="s">
        <v>122</v>
      </c>
      <c r="I18" s="359"/>
      <c r="J18" s="359"/>
      <c r="K18" s="360"/>
    </row>
    <row r="19" spans="2:11" ht="40.5" customHeight="1" x14ac:dyDescent="0.25">
      <c r="B19" s="7">
        <v>9</v>
      </c>
      <c r="C19" s="118" t="str">
        <f t="shared" si="0"/>
        <v/>
      </c>
      <c r="D19" s="3"/>
      <c r="E19" s="20">
        <v>21</v>
      </c>
      <c r="F19" s="118" t="str">
        <f t="shared" si="1"/>
        <v/>
      </c>
      <c r="G19" s="3"/>
      <c r="H19" s="108"/>
      <c r="I19" s="105"/>
      <c r="J19" s="105"/>
      <c r="K19" s="109"/>
    </row>
    <row r="20" spans="2:11" ht="40.5" customHeight="1" x14ac:dyDescent="0.25">
      <c r="B20" s="7">
        <v>10</v>
      </c>
      <c r="C20" s="118" t="str">
        <f t="shared" si="0"/>
        <v/>
      </c>
      <c r="D20" s="3"/>
      <c r="E20" s="20">
        <v>22</v>
      </c>
      <c r="F20" s="118" t="str">
        <f t="shared" si="1"/>
        <v/>
      </c>
      <c r="G20" s="3"/>
      <c r="H20" s="108"/>
      <c r="I20" s="105"/>
      <c r="J20" s="105"/>
      <c r="K20" s="109"/>
    </row>
    <row r="21" spans="2:11" ht="40.5" customHeight="1" x14ac:dyDescent="0.25">
      <c r="B21" s="7">
        <v>11</v>
      </c>
      <c r="C21" s="118" t="str">
        <f t="shared" si="0"/>
        <v/>
      </c>
      <c r="D21" s="3"/>
      <c r="E21" s="20">
        <v>23</v>
      </c>
      <c r="F21" s="118" t="str">
        <f t="shared" si="1"/>
        <v/>
      </c>
      <c r="G21" s="3"/>
      <c r="H21" s="108"/>
      <c r="I21" s="105"/>
      <c r="J21" s="105"/>
      <c r="K21" s="109"/>
    </row>
    <row r="22" spans="2:11" ht="40.5" customHeight="1" x14ac:dyDescent="0.25">
      <c r="B22" s="7">
        <v>12</v>
      </c>
      <c r="C22" s="118" t="str">
        <f t="shared" si="0"/>
        <v/>
      </c>
      <c r="D22" s="3"/>
      <c r="E22" s="20">
        <v>24</v>
      </c>
      <c r="F22" s="118" t="str">
        <f>IF(F21="","",PROPER((TEXT((EOMONTH(F21,1)),"mmmm rrrr"))))</f>
        <v/>
      </c>
      <c r="G22" s="3"/>
      <c r="H22" s="108"/>
      <c r="I22" s="105"/>
      <c r="J22" s="105"/>
      <c r="K22" s="109"/>
    </row>
    <row r="23" spans="2:11" ht="40.5" customHeight="1" x14ac:dyDescent="0.25">
      <c r="B23" s="355" t="s">
        <v>109</v>
      </c>
      <c r="C23" s="356"/>
      <c r="D23" s="357"/>
      <c r="E23" s="357"/>
      <c r="F23" s="357"/>
      <c r="G23" s="117">
        <f>SUBTOTAL(9,D11:D22,G11:G22)</f>
        <v>0</v>
      </c>
      <c r="H23" s="105"/>
      <c r="I23" s="105"/>
      <c r="J23" s="105"/>
      <c r="K23" s="109"/>
    </row>
    <row r="24" spans="2:11" ht="40.5" customHeight="1" x14ac:dyDescent="0.25">
      <c r="B24" s="355" t="s">
        <v>93</v>
      </c>
      <c r="C24" s="356"/>
      <c r="D24" s="357"/>
      <c r="E24" s="357"/>
      <c r="F24" s="357"/>
      <c r="G24" s="117">
        <f>ROUND(G23/24,0)</f>
        <v>0</v>
      </c>
      <c r="H24" s="105"/>
      <c r="I24" s="105"/>
      <c r="J24" s="105"/>
      <c r="K24" s="109"/>
    </row>
    <row r="25" spans="2:11" ht="40.5" customHeight="1" x14ac:dyDescent="0.25">
      <c r="B25" s="350" t="s">
        <v>110</v>
      </c>
      <c r="C25" s="351"/>
      <c r="D25" s="351"/>
      <c r="E25" s="351"/>
      <c r="F25" s="351"/>
      <c r="G25" s="93">
        <f>IF(K5=0,0,G24/K5)</f>
        <v>0</v>
      </c>
      <c r="H25" s="73"/>
      <c r="I25" s="110"/>
      <c r="J25" s="110"/>
      <c r="K25" s="111"/>
    </row>
    <row r="26" spans="2:11" ht="26.45" customHeight="1" x14ac:dyDescent="0.25">
      <c r="B26" s="120"/>
      <c r="C26" s="112"/>
      <c r="D26" s="112"/>
      <c r="E26" s="112"/>
      <c r="F26" s="112"/>
      <c r="G26" s="79"/>
      <c r="H26" s="113"/>
      <c r="I26" s="113"/>
      <c r="J26" s="113"/>
      <c r="K26" s="121"/>
    </row>
    <row r="27" spans="2:11" ht="24" customHeight="1" x14ac:dyDescent="0.25">
      <c r="B27" s="122"/>
      <c r="C27" s="114"/>
      <c r="D27" s="114"/>
      <c r="E27" s="114"/>
      <c r="F27" s="80"/>
      <c r="G27" s="80"/>
      <c r="H27" s="80"/>
      <c r="I27" s="80"/>
      <c r="J27" s="80"/>
      <c r="K27" s="123"/>
    </row>
    <row r="28" spans="2:11" ht="36" customHeight="1" x14ac:dyDescent="0.25">
      <c r="B28" s="353" t="s">
        <v>114</v>
      </c>
      <c r="C28" s="354"/>
      <c r="D28" s="354"/>
      <c r="E28" s="115"/>
      <c r="F28" s="80"/>
      <c r="G28" s="80"/>
      <c r="H28" s="80"/>
      <c r="I28" s="80"/>
      <c r="J28" s="344" t="s">
        <v>56</v>
      </c>
      <c r="K28" s="345"/>
    </row>
    <row r="29" spans="2:11" ht="23.25" customHeight="1" thickBot="1" x14ac:dyDescent="0.3">
      <c r="B29" s="352" t="s">
        <v>28</v>
      </c>
      <c r="C29" s="346"/>
      <c r="D29" s="346"/>
      <c r="E29" s="124"/>
      <c r="F29" s="125"/>
      <c r="G29" s="125"/>
      <c r="H29" s="125"/>
      <c r="I29" s="125"/>
      <c r="J29" s="346" t="s">
        <v>18</v>
      </c>
      <c r="K29" s="347"/>
    </row>
  </sheetData>
  <sheetProtection algorithmName="SHA-512" hashValue="oEhMtdE8qC69f8r1Q9Qz+iE4BfecTAEw1JMdh4WUT2IFVTvq4P2Sn8wZXuKMpr8aEIejhyviZ4sIk6/zir4odQ==" saltValue="Bh+vIVA00dYP9z47t8IsUA==" spinCount="100000" sheet="1" objects="1" scenarios="1"/>
  <mergeCells count="31">
    <mergeCell ref="B6:D6"/>
    <mergeCell ref="B7:D7"/>
    <mergeCell ref="E6:I6"/>
    <mergeCell ref="E7:I7"/>
    <mergeCell ref="H9:K9"/>
    <mergeCell ref="B9:D9"/>
    <mergeCell ref="E9:G9"/>
    <mergeCell ref="B2:K2"/>
    <mergeCell ref="B3:K3"/>
    <mergeCell ref="B4:D4"/>
    <mergeCell ref="B5:D5"/>
    <mergeCell ref="E4:I4"/>
    <mergeCell ref="E5:I5"/>
    <mergeCell ref="M6:O6"/>
    <mergeCell ref="R6:T6"/>
    <mergeCell ref="H18:K18"/>
    <mergeCell ref="H10:K10"/>
    <mergeCell ref="H12:K12"/>
    <mergeCell ref="H13:K13"/>
    <mergeCell ref="H11:K11"/>
    <mergeCell ref="H14:K15"/>
    <mergeCell ref="H16:K17"/>
    <mergeCell ref="J28:K28"/>
    <mergeCell ref="J29:K29"/>
    <mergeCell ref="F8:G8"/>
    <mergeCell ref="B25:F25"/>
    <mergeCell ref="B29:D29"/>
    <mergeCell ref="B28:D28"/>
    <mergeCell ref="B23:F23"/>
    <mergeCell ref="B24:F24"/>
    <mergeCell ref="B8:D8"/>
  </mergeCells>
  <conditionalFormatting sqref="G25">
    <cfRule type="cellIs" dxfId="2" priority="4" operator="greaterThanOrEqual">
      <formula>$P$6</formula>
    </cfRule>
    <cfRule type="cellIs" dxfId="1" priority="1" operator="lessThan">
      <formula>$P$6</formula>
    </cfRule>
  </conditionalFormatting>
  <conditionalFormatting sqref="D11:D22 G11:G22">
    <cfRule type="cellIs" dxfId="0" priority="52" operator="greaterThan">
      <formula>$K$5</formula>
    </cfRule>
  </conditionalFormatting>
  <dataValidations xWindow="507" yWindow="438" count="4">
    <dataValidation type="whole" operator="lessThanOrEqual" allowBlank="1" showInputMessage="1" showErrorMessage="1" prompt="Proszę o wypełnianie komórek zaznaczonych wyłącznie kolorem niebieskim. " sqref="E11:E23 H8 D23 H13:K13" xr:uid="{00000000-0002-0000-0400-000000000000}">
      <formula1>#REF!</formula1>
    </dataValidation>
    <dataValidation operator="lessThanOrEqual" allowBlank="1" showInputMessage="1" showErrorMessage="1" prompt="Proszę o wypełnianie komórek zaznaczonych wyłącznie kolorem niebieskim. " sqref="G23 H10:K10 H12:K12" xr:uid="{93693D7D-72C7-4BBB-8B3E-453241065B48}"/>
    <dataValidation type="whole" operator="lessThanOrEqual" allowBlank="1" showInputMessage="1" showErrorMessage="1" sqref="D11:D22 G11:G22" xr:uid="{6BD7CBD6-D7FC-4F77-A42F-A672C1F0E6DC}">
      <formula1>$K$5</formula1>
    </dataValidation>
    <dataValidation allowBlank="1" showErrorMessage="1" prompt="Od liczby utworzonych miejsc opieki należy odjąć liczbę miejsc nieosiągniętą we wskaźniku w sprawozdaniu dla 12 msc i pomnożyć przez 24 miesiące" sqref="K8" xr:uid="{C3EF4591-F2B3-4E3B-9289-48F7F9632440}"/>
  </dataValidations>
  <printOptions horizontalCentered="1"/>
  <pageMargins left="0.39370078740157483" right="0.39370078740157483" top="1.0236220472440944" bottom="0.70866141732283472" header="0.31496062992125984" footer="0.31496062992125984"/>
  <pageSetup paperSize="9" scale="43" orientation="portrait" blackAndWhite="1" r:id="rId1"/>
  <headerFooter>
    <oddHeader xml:space="preserve">&amp;C&amp;G&amp;R&amp;"-,Pogrubiony"&amp;13Załącznik nr 5 do umowy
&amp;"-,Pogrubiona kursywa"Wzór sprawozdania za okres trwałości 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4</vt:i4>
      </vt:variant>
    </vt:vector>
  </HeadingPairs>
  <TitlesOfParts>
    <vt:vector size="9" baseType="lpstr">
      <vt:lpstr>Białe PLAMY</vt:lpstr>
      <vt:lpstr>1. Wzór wniosku z harmonogramem</vt:lpstr>
      <vt:lpstr>3. Wzór sprawozdania 12 msc</vt:lpstr>
      <vt:lpstr>4. Wzór sprawozdania 24 msc</vt:lpstr>
      <vt:lpstr>5. Wzór sprawozdania trwałość</vt:lpstr>
      <vt:lpstr>'1. Wzór wniosku z harmonogramem'!Obszar_wydruku</vt:lpstr>
      <vt:lpstr>'3. Wzór sprawozdania 12 msc'!Obszar_wydruku</vt:lpstr>
      <vt:lpstr>'4. Wzór sprawozdania 24 msc'!Obszar_wydruku</vt:lpstr>
      <vt:lpstr>'5. Wzór sprawozdania trwałość'!Obszar_wydruku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Sadowska</dc:creator>
  <cp:lastModifiedBy>Julia Konarzewska</cp:lastModifiedBy>
  <cp:lastPrinted>2025-08-08T13:57:58Z</cp:lastPrinted>
  <dcterms:created xsi:type="dcterms:W3CDTF">2023-04-13T10:00:51Z</dcterms:created>
  <dcterms:modified xsi:type="dcterms:W3CDTF">2025-09-22T11:04:29Z</dcterms:modified>
</cp:coreProperties>
</file>